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lovenskyfutbalovyzvaz-my.sharepoint.com/personal/michaela_potancokova_futbalsfz_sk/Documents/SsFZ/&amp;ROZPOČTY/rozpočet SsFZ 2022/"/>
    </mc:Choice>
  </mc:AlternateContent>
  <xr:revisionPtr revIDLastSave="2" documentId="8_{C52E0EDD-DED9-284A-8EB3-F2B6FA8AE0AA}" xr6:coauthVersionLast="47" xr6:coauthVersionMax="47" xr10:uidLastSave="{943A9C39-D577-8F49-813F-2F35DF93D8A2}"/>
  <bookViews>
    <workbookView xWindow="0" yWindow="500" windowWidth="28800" windowHeight="16300" activeTab="3" xr2:uid="{00000000-000D-0000-FFFF-FFFF00000000}"/>
  </bookViews>
  <sheets>
    <sheet name="rozpočet" sheetId="1" r:id="rId1"/>
    <sheet name="rozpočet2" sheetId="2" r:id="rId2"/>
    <sheet name="rozpočet3" sheetId="3" r:id="rId3"/>
    <sheet name="príjmová časť" sheetId="4" r:id="rId4"/>
  </sheets>
  <definedNames>
    <definedName name="_xlnm.Print_Area" localSheetId="3">'príjmová časť'!$A$1:$D$34</definedName>
    <definedName name="_xlnm.Print_Area" localSheetId="0">rozpočet!$A$1:$I$27</definedName>
    <definedName name="_xlnm.Print_Area" localSheetId="1">rozpočet2!$A$1:$I$22</definedName>
    <definedName name="_xlnm.Print_Area" localSheetId="2">rozpočet3!$A$1:$F$37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3" l="1"/>
  <c r="F6" i="3"/>
  <c r="B7" i="3"/>
  <c r="F7" i="3"/>
  <c r="F8" i="3"/>
  <c r="F9" i="3"/>
  <c r="F10" i="3"/>
  <c r="F11" i="3"/>
  <c r="F12" i="3"/>
  <c r="F15" i="3"/>
  <c r="F16" i="3"/>
  <c r="F17" i="3"/>
  <c r="B18" i="3"/>
  <c r="F13" i="3"/>
  <c r="F18" i="3"/>
  <c r="F19" i="3"/>
  <c r="F20" i="3"/>
  <c r="G21" i="3"/>
  <c r="B27" i="3"/>
  <c r="F14" i="3"/>
  <c r="C21" i="4"/>
  <c r="H22" i="2"/>
  <c r="G22" i="2"/>
  <c r="F22" i="2"/>
  <c r="E22" i="2"/>
  <c r="I7" i="2"/>
  <c r="B14" i="4"/>
  <c r="H25" i="1"/>
  <c r="G25" i="1"/>
  <c r="F25" i="1"/>
  <c r="E25" i="1"/>
  <c r="I18" i="1"/>
  <c r="I17" i="1"/>
  <c r="I16" i="1"/>
  <c r="I9" i="1"/>
  <c r="I8" i="1"/>
  <c r="I3" i="2"/>
  <c r="I21" i="2"/>
  <c r="I20" i="2"/>
  <c r="I18" i="2"/>
  <c r="I17" i="2"/>
  <c r="I16" i="2"/>
  <c r="I14" i="2"/>
  <c r="I11" i="2"/>
  <c r="I9" i="2"/>
  <c r="I8" i="2"/>
  <c r="I6" i="2"/>
  <c r="I5" i="2"/>
  <c r="I4" i="2"/>
  <c r="I20" i="1"/>
  <c r="I19" i="1"/>
  <c r="I15" i="1"/>
  <c r="I13" i="1"/>
  <c r="I11" i="1"/>
  <c r="I7" i="1"/>
  <c r="B9" i="4"/>
  <c r="B21" i="4"/>
  <c r="B26" i="4"/>
  <c r="I19" i="2"/>
  <c r="I13" i="2"/>
  <c r="I10" i="2"/>
  <c r="I10" i="1"/>
  <c r="I6" i="1"/>
  <c r="I14" i="1"/>
  <c r="I12" i="1"/>
  <c r="I25" i="1"/>
  <c r="F3" i="3"/>
  <c r="I22" i="1"/>
  <c r="I22" i="2"/>
  <c r="F4" i="3"/>
  <c r="F21" i="3"/>
  <c r="B27" i="4"/>
  <c r="B37" i="3"/>
</calcChain>
</file>

<file path=xl/sharedStrings.xml><?xml version="1.0" encoding="utf-8"?>
<sst xmlns="http://schemas.openxmlformats.org/spreadsheetml/2006/main" count="205" uniqueCount="159">
  <si>
    <t>počet účastníkov</t>
  </si>
  <si>
    <t>termín</t>
  </si>
  <si>
    <t>cestovné</t>
  </si>
  <si>
    <t>spolu</t>
  </si>
  <si>
    <t>počet zasadnutí</t>
  </si>
  <si>
    <t>VV SsFZ</t>
  </si>
  <si>
    <t>ŠTK SsFZ</t>
  </si>
  <si>
    <t>KM SsFZ</t>
  </si>
  <si>
    <t>DK SsFZ</t>
  </si>
  <si>
    <t>ZK SsFZ</t>
  </si>
  <si>
    <t>OK SsFZ</t>
  </si>
  <si>
    <t xml:space="preserve">HK SsFZ </t>
  </si>
  <si>
    <t>RK SsFZ</t>
  </si>
  <si>
    <t>kanc. potreby</t>
  </si>
  <si>
    <t>Rekapitulácia výdavkovej časti</t>
  </si>
  <si>
    <t>Položka</t>
  </si>
  <si>
    <t>Rekapitulácia:</t>
  </si>
  <si>
    <t>Príjmová časť</t>
  </si>
  <si>
    <t>zodpovedný</t>
  </si>
  <si>
    <t>štvrťrok</t>
  </si>
  <si>
    <t>rozpočet</t>
  </si>
  <si>
    <t>TMK SsFZ</t>
  </si>
  <si>
    <t>MaK SsFZ</t>
  </si>
  <si>
    <t>odmeny</t>
  </si>
  <si>
    <t>Porada sekret. ObFZ</t>
  </si>
  <si>
    <t>poštovné a diaľ. známky</t>
  </si>
  <si>
    <t>poistné (autá, DHIM, osoby)</t>
  </si>
  <si>
    <t>nájomné - kanc. priestory</t>
  </si>
  <si>
    <t>I. Nepredv. príjmy (odvol. a námiet. vklady)</t>
  </si>
  <si>
    <t>II. Prestupy a hosťovania a registrácie</t>
  </si>
  <si>
    <t>III. Poplatky a pokuty</t>
  </si>
  <si>
    <t>KR</t>
  </si>
  <si>
    <t>TMK</t>
  </si>
  <si>
    <t>I.</t>
  </si>
  <si>
    <t>II.</t>
  </si>
  <si>
    <t>III.</t>
  </si>
  <si>
    <t>IV.</t>
  </si>
  <si>
    <t>ostatné služby</t>
  </si>
  <si>
    <t>stravné</t>
  </si>
  <si>
    <t>V. Paušálne náhrady R a DZ</t>
  </si>
  <si>
    <t>spotreba PHM</t>
  </si>
  <si>
    <t>Spolu</t>
  </si>
  <si>
    <t>Spolu príjmy</t>
  </si>
  <si>
    <t>Predpokladané príjmy</t>
  </si>
  <si>
    <t>+ zisk, - strata</t>
  </si>
  <si>
    <t>Predpokladané náklady v €</t>
  </si>
  <si>
    <t>mzdy (prac.zmluvy)</t>
  </si>
  <si>
    <t>Spolu - výdavky</t>
  </si>
  <si>
    <t>nájomné a iné</t>
  </si>
  <si>
    <t>KR SsFZ + TÚ + UD</t>
  </si>
  <si>
    <t>knihy a časopisy</t>
  </si>
  <si>
    <t>tlačivá a tlač pre komisie</t>
  </si>
  <si>
    <t>telefóny, mobily, internet</t>
  </si>
  <si>
    <t>Aktív ŠTK a KM</t>
  </si>
  <si>
    <t>Schôdzková činnosť</t>
  </si>
  <si>
    <t>I - IV.</t>
  </si>
  <si>
    <t>I. - IV.</t>
  </si>
  <si>
    <t>I. IV.</t>
  </si>
  <si>
    <t>Porady s predsedami FK</t>
  </si>
  <si>
    <t xml:space="preserve">III.  </t>
  </si>
  <si>
    <t>IV. Rozpis súťaží,  metod. mater.</t>
  </si>
  <si>
    <t>III. Nemajstrovské súťaže (výbery)</t>
  </si>
  <si>
    <t>drobné nákupy-drob.predmety,medaile</t>
  </si>
  <si>
    <t>upomienkové predmety (kalendáre,bloky)</t>
  </si>
  <si>
    <t>šport.poháre, suveníry, jubilanti</t>
  </si>
  <si>
    <t>nákup DHM</t>
  </si>
  <si>
    <t>poplatky  banke a iné</t>
  </si>
  <si>
    <t xml:space="preserve"> dohody, odmeny </t>
  </si>
  <si>
    <t>dohody  R a DZ</t>
  </si>
  <si>
    <t>Predpokladané výdavky</t>
  </si>
  <si>
    <t>Zimný seminár R III. ligy a PT</t>
  </si>
  <si>
    <t>Konferencia SsFZ</t>
  </si>
  <si>
    <t>I. Doškoľovanie - strana 1</t>
  </si>
  <si>
    <t>II. Schôdzková činnosť - strana 2</t>
  </si>
  <si>
    <t xml:space="preserve">III. Nemajstrovské súťaže </t>
  </si>
  <si>
    <t>Stredoslovenský futbalový zväz Banská Bystrica</t>
  </si>
  <si>
    <t>Školenie - doškolenie</t>
  </si>
  <si>
    <t>Názov položky</t>
  </si>
  <si>
    <t>strava
ubytovanie</t>
  </si>
  <si>
    <t xml:space="preserve">nájomné </t>
  </si>
  <si>
    <t>dotácia  na starostlivosť o talentovanú mládež</t>
  </si>
  <si>
    <t>Doškoľovací seminár R  licencie A</t>
  </si>
  <si>
    <t>Licenčný seminár DZ</t>
  </si>
  <si>
    <t>ÚD KR</t>
  </si>
  <si>
    <t xml:space="preserve">dotácia na činnosť ObFZ </t>
  </si>
  <si>
    <t>dotácie na činnosť SsFZ a mládež</t>
  </si>
  <si>
    <t>VI. Príspevky  ObFZ</t>
  </si>
  <si>
    <t>VII.Príspevky na mládež</t>
  </si>
  <si>
    <t>VIII. Spotreb. nákupy - spolu</t>
  </si>
  <si>
    <t>VI. Príspevky ObFZ</t>
  </si>
  <si>
    <t>VIII. Spotrebované nákupy</t>
  </si>
  <si>
    <t>IX. Opravy a údržba</t>
  </si>
  <si>
    <t>XII. Mzdové náklady</t>
  </si>
  <si>
    <t>XIV. Zákon. soc. náklady</t>
  </si>
  <si>
    <t>XV. Mandátne zmluvy</t>
  </si>
  <si>
    <t>XVII. Nepredvídané výdavky</t>
  </si>
  <si>
    <t>FP všetkých R- marec</t>
  </si>
  <si>
    <t>Spoločné zasadnutie čl. komisií + VV SsFZ</t>
  </si>
  <si>
    <t>V. Reklama a propagácia (RS, web)</t>
  </si>
  <si>
    <t xml:space="preserve">VII. Dotácie od SFZ </t>
  </si>
  <si>
    <t>VIII. Vklady účastníkov školení a seminárov</t>
  </si>
  <si>
    <t>IX. Vklady FK - R a DZ, servis</t>
  </si>
  <si>
    <t>X. Ostatné príjmy (dary, 2%, marketing)</t>
  </si>
  <si>
    <t>IV. Štartovné poplatky</t>
  </si>
  <si>
    <t>X. Cestovné (iné)</t>
  </si>
  <si>
    <t>XI. Služby - spolu</t>
  </si>
  <si>
    <t>IV. Rozpis súťaží, metod. mater.</t>
  </si>
  <si>
    <t xml:space="preserve">VII. Príspevky na mládež </t>
  </si>
  <si>
    <t>X. Cestovné</t>
  </si>
  <si>
    <t>XI. Služby</t>
  </si>
  <si>
    <t>XII. Mzdové náklady - spolu</t>
  </si>
  <si>
    <t>XIII. Zákonné soc.,zdrav.poistenie</t>
  </si>
  <si>
    <t>XVIII. Odpisy</t>
  </si>
  <si>
    <t xml:space="preserve">auditorské služby </t>
  </si>
  <si>
    <t>XI. Iné príjmy</t>
  </si>
  <si>
    <t>Vyhlásenie 11-tky SsFZ</t>
  </si>
  <si>
    <t>KŽF SsFZ</t>
  </si>
  <si>
    <t>II. a IV.</t>
  </si>
  <si>
    <t>Doškoľovacie semináre trénerov (8x)</t>
  </si>
  <si>
    <t>DK</t>
  </si>
  <si>
    <t>I. - IV</t>
  </si>
  <si>
    <t xml:space="preserve">IV. </t>
  </si>
  <si>
    <t>I.-IV.</t>
  </si>
  <si>
    <t>Školenie členov DK</t>
  </si>
  <si>
    <t xml:space="preserve">Zimný seminár DZ </t>
  </si>
  <si>
    <t>FP R III. ligy a PT - máj</t>
  </si>
  <si>
    <t>Letný seminár R a DZ + FP R IV. a V. ligy</t>
  </si>
  <si>
    <t>FP R III. ligy a PT - september</t>
  </si>
  <si>
    <t>INÉ</t>
  </si>
  <si>
    <t>Zimný seminár R IV. a V. ligy SEVER</t>
  </si>
  <si>
    <t>Zimný seminár R IV. a V. ligy JUH</t>
  </si>
  <si>
    <t>Program TALENT 2 x SP.tréning</t>
  </si>
  <si>
    <t>Program TALENT 2 x SEMINÁR</t>
  </si>
  <si>
    <t>Workshop DZ SsFZ 2x</t>
  </si>
  <si>
    <t>I.-II.</t>
  </si>
  <si>
    <t xml:space="preserve">označené akcie sú hradené zo SFZ z prostriedkov Konvencie R </t>
  </si>
  <si>
    <t>všetky ostatné školenia a doškolenia sú naplánované aj s príspevkom frekventantov - viď príjmová časť</t>
  </si>
  <si>
    <t>Školenie a doškolenier R a DZ</t>
  </si>
  <si>
    <t>doškolenie tréneri</t>
  </si>
  <si>
    <t>Rozpočet 2021</t>
  </si>
  <si>
    <t>rozpočet 2021</t>
  </si>
  <si>
    <t xml:space="preserve">príspevok na činnosť R  Konvencia </t>
  </si>
  <si>
    <t>Poznámka:</t>
  </si>
  <si>
    <t>DDNM (do 2400 €)</t>
  </si>
  <si>
    <t>PLNENIE 2021</t>
  </si>
  <si>
    <t>Plnenie  2021</t>
  </si>
  <si>
    <r>
      <t>XII.</t>
    </r>
    <r>
      <rPr>
        <sz val="10"/>
        <rFont val="Univers CE"/>
        <charset val="238"/>
      </rPr>
      <t>Techn.zhodnot.prenaj.majetku z dotácie na činn</t>
    </r>
  </si>
  <si>
    <t>Čerpanie 2021</t>
  </si>
  <si>
    <t xml:space="preserve">odmeny </t>
  </si>
  <si>
    <t>čerpanie 2021</t>
  </si>
  <si>
    <t>1824,14</t>
  </si>
  <si>
    <t>VK SsFZ</t>
  </si>
  <si>
    <t>Čerpanie rozpočtu za rok 2021</t>
  </si>
  <si>
    <t>Čerpanie  2021</t>
  </si>
  <si>
    <t>XIII. Zákonné soc.a zdrav.poistenie</t>
  </si>
  <si>
    <t>XVI.Členské príspevky</t>
  </si>
  <si>
    <t>XVI. Členské príspevky</t>
  </si>
  <si>
    <t>Stav účtu k 31.12.2021 - 215 142,94 eur</t>
  </si>
  <si>
    <t>Stav pokladne k 31.12.2021 -  798,88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</si>
</sst>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_ ;\-#,##0.00\ "/>
  </numFmts>
  <fonts count="30">
    <font>
      <sz val="10"/>
      <name val="Univers CE"/>
      <charset val="238"/>
    </font>
    <font>
      <sz val="10"/>
      <name val="Univers CE"/>
      <charset val="238"/>
    </font>
    <font>
      <i/>
      <sz val="16"/>
      <name val="Univers CE"/>
      <family val="2"/>
      <charset val="238"/>
    </font>
    <font>
      <sz val="11"/>
      <name val="Univers CE"/>
      <family val="2"/>
      <charset val="238"/>
    </font>
    <font>
      <i/>
      <sz val="10"/>
      <name val="Univers CE"/>
      <family val="2"/>
      <charset val="238"/>
    </font>
    <font>
      <i/>
      <sz val="14"/>
      <name val="Univers CE"/>
      <family val="2"/>
      <charset val="238"/>
    </font>
    <font>
      <i/>
      <sz val="20"/>
      <name val="Univers CE"/>
      <family val="2"/>
      <charset val="238"/>
    </font>
    <font>
      <sz val="26"/>
      <name val="Univers CE"/>
      <family val="2"/>
      <charset val="238"/>
    </font>
    <font>
      <i/>
      <sz val="26"/>
      <name val="Univers CE"/>
      <family val="2"/>
      <charset val="238"/>
    </font>
    <font>
      <sz val="12"/>
      <name val="Univers CE"/>
      <family val="2"/>
      <charset val="238"/>
    </font>
    <font>
      <i/>
      <sz val="18"/>
      <name val="Univers CE"/>
      <family val="2"/>
      <charset val="238"/>
    </font>
    <font>
      <i/>
      <sz val="12"/>
      <name val="Univers CE"/>
      <family val="2"/>
      <charset val="238"/>
    </font>
    <font>
      <sz val="10"/>
      <name val="Univers CE"/>
      <family val="2"/>
      <charset val="238"/>
    </font>
    <font>
      <b/>
      <sz val="12"/>
      <name val="Univers CE"/>
      <family val="2"/>
      <charset val="238"/>
    </font>
    <font>
      <sz val="14"/>
      <name val="Univers CE"/>
      <family val="2"/>
      <charset val="238"/>
    </font>
    <font>
      <b/>
      <sz val="14"/>
      <name val="Univers CE"/>
      <family val="2"/>
      <charset val="238"/>
    </font>
    <font>
      <sz val="11"/>
      <name val="Univers CE"/>
      <charset val="238"/>
    </font>
    <font>
      <i/>
      <sz val="8"/>
      <name val="Univers CE"/>
      <charset val="238"/>
    </font>
    <font>
      <sz val="8"/>
      <name val="Univers CE"/>
      <charset val="238"/>
    </font>
    <font>
      <sz val="12"/>
      <name val="Univers CE"/>
      <charset val="238"/>
    </font>
    <font>
      <i/>
      <sz val="12"/>
      <name val="Univers CE"/>
      <charset val="238"/>
    </font>
    <font>
      <b/>
      <sz val="12"/>
      <name val="Univers CE"/>
      <charset val="238"/>
    </font>
    <font>
      <i/>
      <sz val="24"/>
      <name val="Univers CE"/>
      <family val="2"/>
      <charset val="238"/>
    </font>
    <font>
      <b/>
      <sz val="11"/>
      <name val="Univers CE"/>
      <charset val="238"/>
    </font>
    <font>
      <b/>
      <i/>
      <vertAlign val="superscript"/>
      <sz val="16"/>
      <name val="Univers CE"/>
      <charset val="238"/>
    </font>
    <font>
      <b/>
      <sz val="14"/>
      <name val="Univers CE"/>
      <charset val="238"/>
    </font>
    <font>
      <b/>
      <sz val="10"/>
      <name val="Univers CE"/>
      <charset val="238"/>
    </font>
    <font>
      <b/>
      <i/>
      <sz val="12"/>
      <name val="Univers CE"/>
      <charset val="238"/>
    </font>
    <font>
      <b/>
      <i/>
      <sz val="10"/>
      <name val="Univers CE"/>
      <family val="2"/>
      <charset val="238"/>
    </font>
    <font>
      <b/>
      <i/>
      <sz val="10"/>
      <name val="Univers CE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1">
    <xf numFmtId="0" fontId="0" fillId="0" borderId="0" xfId="0"/>
    <xf numFmtId="0" fontId="0" fillId="0" borderId="0" xfId="0" applyBorder="1"/>
    <xf numFmtId="0" fontId="5" fillId="2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/>
    <xf numFmtId="0" fontId="7" fillId="0" borderId="2" xfId="0" applyFont="1" applyBorder="1" applyAlignment="1">
      <alignment horizontal="center" vertical="center"/>
    </xf>
    <xf numFmtId="0" fontId="0" fillId="0" borderId="0" xfId="0" applyAlignment="1"/>
    <xf numFmtId="0" fontId="7" fillId="0" borderId="0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 wrapText="1"/>
    </xf>
    <xf numFmtId="0" fontId="3" fillId="2" borderId="11" xfId="0" applyFont="1" applyFill="1" applyBorder="1"/>
    <xf numFmtId="0" fontId="3" fillId="2" borderId="1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4" fontId="9" fillId="0" borderId="5" xfId="0" applyNumberFormat="1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center" vertical="center"/>
    </xf>
    <xf numFmtId="4" fontId="9" fillId="0" borderId="8" xfId="0" applyNumberFormat="1" applyFont="1" applyBorder="1" applyAlignment="1">
      <alignment horizontal="center" vertical="center"/>
    </xf>
    <xf numFmtId="4" fontId="0" fillId="0" borderId="0" xfId="0" applyNumberFormat="1" applyBorder="1"/>
    <xf numFmtId="0" fontId="3" fillId="0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/>
    </xf>
    <xf numFmtId="0" fontId="0" fillId="2" borderId="16" xfId="0" applyFill="1" applyBorder="1"/>
    <xf numFmtId="0" fontId="6" fillId="2" borderId="17" xfId="0" applyFont="1" applyFill="1" applyBorder="1" applyAlignment="1">
      <alignment horizontal="center" vertical="center"/>
    </xf>
    <xf numFmtId="0" fontId="0" fillId="2" borderId="18" xfId="0" applyFill="1" applyBorder="1"/>
    <xf numFmtId="0" fontId="12" fillId="2" borderId="12" xfId="0" applyFont="1" applyFill="1" applyBorder="1" applyAlignment="1">
      <alignment horizontal="left" vertical="center" wrapText="1"/>
    </xf>
    <xf numFmtId="0" fontId="18" fillId="0" borderId="0" xfId="0" applyFont="1" applyBorder="1" applyAlignment="1"/>
    <xf numFmtId="0" fontId="15" fillId="0" borderId="19" xfId="0" applyFont="1" applyFill="1" applyBorder="1"/>
    <xf numFmtId="49" fontId="19" fillId="0" borderId="20" xfId="0" applyNumberFormat="1" applyFont="1" applyBorder="1" applyAlignment="1">
      <alignment horizontal="center" vertical="center"/>
    </xf>
    <xf numFmtId="2" fontId="13" fillId="2" borderId="16" xfId="0" applyNumberFormat="1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4" fontId="9" fillId="0" borderId="22" xfId="0" applyNumberFormat="1" applyFont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left" vertical="center"/>
    </xf>
    <xf numFmtId="0" fontId="12" fillId="2" borderId="11" xfId="0" applyFont="1" applyFill="1" applyBorder="1" applyAlignment="1">
      <alignment horizontal="left" vertical="center" wrapText="1"/>
    </xf>
    <xf numFmtId="0" fontId="12" fillId="2" borderId="23" xfId="0" applyFont="1" applyFill="1" applyBorder="1" applyAlignment="1">
      <alignment horizontal="left" vertical="center" wrapText="1"/>
    </xf>
    <xf numFmtId="0" fontId="12" fillId="2" borderId="24" xfId="0" applyFont="1" applyFill="1" applyBorder="1" applyAlignment="1">
      <alignment horizontal="left" vertical="center" wrapText="1"/>
    </xf>
    <xf numFmtId="0" fontId="12" fillId="2" borderId="25" xfId="0" applyFont="1" applyFill="1" applyBorder="1" applyAlignment="1">
      <alignment horizontal="left" vertical="center" wrapText="1"/>
    </xf>
    <xf numFmtId="0" fontId="9" fillId="0" borderId="26" xfId="0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0" fontId="14" fillId="2" borderId="27" xfId="0" applyFont="1" applyFill="1" applyBorder="1" applyAlignment="1">
      <alignment horizontal="left" vertical="center"/>
    </xf>
    <xf numFmtId="0" fontId="9" fillId="2" borderId="11" xfId="0" applyFont="1" applyFill="1" applyBorder="1"/>
    <xf numFmtId="2" fontId="13" fillId="2" borderId="28" xfId="0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right"/>
    </xf>
    <xf numFmtId="0" fontId="2" fillId="2" borderId="29" xfId="0" applyFont="1" applyFill="1" applyBorder="1" applyAlignment="1">
      <alignment horizontal="center" vertical="center"/>
    </xf>
    <xf numFmtId="0" fontId="15" fillId="2" borderId="15" xfId="0" applyFont="1" applyFill="1" applyBorder="1"/>
    <xf numFmtId="0" fontId="9" fillId="0" borderId="0" xfId="0" applyFont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4" fontId="9" fillId="0" borderId="13" xfId="0" applyNumberFormat="1" applyFont="1" applyBorder="1" applyAlignment="1">
      <alignment horizontal="center" vertical="center"/>
    </xf>
    <xf numFmtId="4" fontId="9" fillId="0" borderId="30" xfId="0" applyNumberFormat="1" applyFont="1" applyBorder="1" applyAlignment="1">
      <alignment horizontal="center" vertical="center"/>
    </xf>
    <xf numFmtId="4" fontId="9" fillId="0" borderId="31" xfId="0" applyNumberFormat="1" applyFont="1" applyBorder="1" applyAlignment="1">
      <alignment horizontal="center" vertical="center"/>
    </xf>
    <xf numFmtId="4" fontId="9" fillId="0" borderId="32" xfId="0" applyNumberFormat="1" applyFont="1" applyBorder="1" applyAlignment="1">
      <alignment horizontal="center" vertical="center"/>
    </xf>
    <xf numFmtId="4" fontId="9" fillId="0" borderId="33" xfId="0" applyNumberFormat="1" applyFont="1" applyBorder="1" applyAlignment="1">
      <alignment horizontal="center" vertical="center"/>
    </xf>
    <xf numFmtId="4" fontId="13" fillId="2" borderId="34" xfId="0" applyNumberFormat="1" applyFont="1" applyFill="1" applyBorder="1" applyAlignment="1">
      <alignment horizontal="center" vertical="center"/>
    </xf>
    <xf numFmtId="0" fontId="9" fillId="0" borderId="27" xfId="0" applyFont="1" applyBorder="1" applyAlignment="1">
      <alignment horizontal="left" vertical="center"/>
    </xf>
    <xf numFmtId="0" fontId="24" fillId="2" borderId="3" xfId="0" applyFont="1" applyFill="1" applyBorder="1" applyAlignment="1">
      <alignment horizontal="center" vertical="center" wrapText="1" shrinkToFit="1"/>
    </xf>
    <xf numFmtId="0" fontId="21" fillId="0" borderId="0" xfId="0" applyFont="1"/>
    <xf numFmtId="0" fontId="0" fillId="0" borderId="0" xfId="0" applyAlignment="1">
      <alignment horizontal="center"/>
    </xf>
    <xf numFmtId="0" fontId="20" fillId="0" borderId="0" xfId="0" applyFont="1" applyBorder="1" applyAlignment="1">
      <alignment horizontal="center" vertical="center"/>
    </xf>
    <xf numFmtId="0" fontId="15" fillId="0" borderId="0" xfId="0" applyFont="1" applyFill="1" applyBorder="1"/>
    <xf numFmtId="0" fontId="12" fillId="0" borderId="3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2" borderId="37" xfId="0" applyFont="1" applyFill="1" applyBorder="1" applyAlignment="1">
      <alignment horizontal="center" vertical="center"/>
    </xf>
    <xf numFmtId="0" fontId="12" fillId="2" borderId="38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/>
    </xf>
    <xf numFmtId="2" fontId="0" fillId="0" borderId="0" xfId="0" applyNumberFormat="1"/>
    <xf numFmtId="0" fontId="9" fillId="0" borderId="7" xfId="0" applyFont="1" applyFill="1" applyBorder="1" applyAlignment="1">
      <alignment horizontal="center" vertical="center"/>
    </xf>
    <xf numFmtId="0" fontId="12" fillId="0" borderId="39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4" fontId="9" fillId="0" borderId="8" xfId="0" applyNumberFormat="1" applyFont="1" applyFill="1" applyBorder="1" applyAlignment="1">
      <alignment horizontal="center" vertical="center"/>
    </xf>
    <xf numFmtId="4" fontId="9" fillId="0" borderId="40" xfId="0" applyNumberFormat="1" applyFont="1" applyFill="1" applyBorder="1" applyAlignment="1">
      <alignment horizontal="center" vertical="center"/>
    </xf>
    <xf numFmtId="4" fontId="9" fillId="0" borderId="13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2" fillId="0" borderId="3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4" fontId="9" fillId="0" borderId="5" xfId="0" applyNumberFormat="1" applyFont="1" applyFill="1" applyBorder="1" applyAlignment="1">
      <alignment horizontal="center" vertical="center"/>
    </xf>
    <xf numFmtId="4" fontId="3" fillId="0" borderId="5" xfId="0" applyNumberFormat="1" applyFont="1" applyFill="1" applyBorder="1" applyAlignment="1">
      <alignment horizontal="center" vertical="center"/>
    </xf>
    <xf numFmtId="4" fontId="9" fillId="0" borderId="30" xfId="0" applyNumberFormat="1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left" vertical="center"/>
    </xf>
    <xf numFmtId="0" fontId="20" fillId="2" borderId="12" xfId="0" applyFont="1" applyFill="1" applyBorder="1" applyAlignment="1">
      <alignment horizontal="left" vertical="center"/>
    </xf>
    <xf numFmtId="0" fontId="11" fillId="2" borderId="10" xfId="0" applyFont="1" applyFill="1" applyBorder="1"/>
    <xf numFmtId="0" fontId="11" fillId="2" borderId="10" xfId="0" applyFont="1" applyFill="1" applyBorder="1" applyAlignment="1">
      <alignment horizontal="left" vertical="center"/>
    </xf>
    <xf numFmtId="0" fontId="1" fillId="0" borderId="11" xfId="0" applyFon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1" fillId="0" borderId="11" xfId="0" applyFont="1" applyFill="1" applyBorder="1" applyAlignment="1">
      <alignment horizontal="right" vertical="center"/>
    </xf>
    <xf numFmtId="0" fontId="20" fillId="2" borderId="31" xfId="0" applyFont="1" applyFill="1" applyBorder="1" applyAlignment="1">
      <alignment horizontal="left" vertical="center"/>
    </xf>
    <xf numFmtId="0" fontId="19" fillId="4" borderId="12" xfId="0" applyFont="1" applyFill="1" applyBorder="1"/>
    <xf numFmtId="0" fontId="0" fillId="0" borderId="0" xfId="0" applyAlignment="1">
      <alignment vertical="top"/>
    </xf>
    <xf numFmtId="0" fontId="12" fillId="5" borderId="11" xfId="0" applyFont="1" applyFill="1" applyBorder="1" applyAlignment="1">
      <alignment horizontal="left" vertical="center"/>
    </xf>
    <xf numFmtId="0" fontId="9" fillId="5" borderId="4" xfId="0" applyFont="1" applyFill="1" applyBorder="1" applyAlignment="1">
      <alignment horizontal="center" vertical="center"/>
    </xf>
    <xf numFmtId="0" fontId="12" fillId="5" borderId="35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4" fontId="9" fillId="5" borderId="5" xfId="0" applyNumberFormat="1" applyFont="1" applyFill="1" applyBorder="1" applyAlignment="1">
      <alignment horizontal="center" vertical="center"/>
    </xf>
    <xf numFmtId="4" fontId="9" fillId="5" borderId="30" xfId="0" applyNumberFormat="1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0" fillId="5" borderId="5" xfId="0" applyFill="1" applyBorder="1"/>
    <xf numFmtId="0" fontId="12" fillId="0" borderId="11" xfId="0" applyFont="1" applyFill="1" applyBorder="1" applyAlignment="1">
      <alignment horizontal="right"/>
    </xf>
    <xf numFmtId="0" fontId="0" fillId="0" borderId="5" xfId="0" applyFill="1" applyBorder="1" applyAlignment="1">
      <alignment horizontal="center" vertical="center"/>
    </xf>
    <xf numFmtId="0" fontId="9" fillId="6" borderId="24" xfId="0" applyFont="1" applyFill="1" applyBorder="1"/>
    <xf numFmtId="0" fontId="9" fillId="6" borderId="11" xfId="0" applyFont="1" applyFill="1" applyBorder="1"/>
    <xf numFmtId="0" fontId="3" fillId="4" borderId="12" xfId="0" applyFont="1" applyFill="1" applyBorder="1" applyAlignment="1">
      <alignment horizontal="left" vertical="center" wrapText="1"/>
    </xf>
    <xf numFmtId="1" fontId="0" fillId="0" borderId="0" xfId="1" applyNumberFormat="1" applyFont="1"/>
    <xf numFmtId="0" fontId="9" fillId="2" borderId="12" xfId="0" applyFont="1" applyFill="1" applyBorder="1"/>
    <xf numFmtId="0" fontId="0" fillId="0" borderId="0" xfId="0" applyAlignment="1">
      <alignment vertical="center"/>
    </xf>
    <xf numFmtId="0" fontId="27" fillId="2" borderId="34" xfId="0" applyFont="1" applyFill="1" applyBorder="1" applyAlignment="1">
      <alignment horizontal="left" vertical="center" wrapText="1"/>
    </xf>
    <xf numFmtId="0" fontId="27" fillId="2" borderId="34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0" fontId="28" fillId="2" borderId="34" xfId="0" applyFont="1" applyFill="1" applyBorder="1" applyAlignment="1">
      <alignment horizontal="center" vertical="center"/>
    </xf>
    <xf numFmtId="0" fontId="29" fillId="2" borderId="38" xfId="0" applyFont="1" applyFill="1" applyBorder="1" applyAlignment="1">
      <alignment horizontal="center" vertical="center"/>
    </xf>
    <xf numFmtId="2" fontId="0" fillId="0" borderId="0" xfId="0" applyNumberFormat="1" applyAlignment="1">
      <alignment horizontal="left" vertical="center"/>
    </xf>
    <xf numFmtId="0" fontId="21" fillId="10" borderId="15" xfId="0" applyFont="1" applyFill="1" applyBorder="1" applyAlignment="1">
      <alignment vertical="center"/>
    </xf>
    <xf numFmtId="164" fontId="21" fillId="6" borderId="24" xfId="0" applyNumberFormat="1" applyFont="1" applyFill="1" applyBorder="1" applyAlignment="1">
      <alignment horizontal="center"/>
    </xf>
    <xf numFmtId="164" fontId="21" fillId="6" borderId="11" xfId="0" applyNumberFormat="1" applyFont="1" applyFill="1" applyBorder="1" applyAlignment="1">
      <alignment horizontal="center"/>
    </xf>
    <xf numFmtId="164" fontId="16" fillId="0" borderId="11" xfId="0" applyNumberFormat="1" applyFont="1" applyBorder="1" applyAlignment="1">
      <alignment horizontal="center"/>
    </xf>
    <xf numFmtId="164" fontId="16" fillId="0" borderId="11" xfId="0" applyNumberFormat="1" applyFont="1" applyFill="1" applyBorder="1" applyAlignment="1">
      <alignment horizontal="center"/>
    </xf>
    <xf numFmtId="164" fontId="19" fillId="0" borderId="11" xfId="0" applyNumberFormat="1" applyFont="1" applyFill="1" applyBorder="1" applyAlignment="1">
      <alignment horizontal="center"/>
    </xf>
    <xf numFmtId="164" fontId="21" fillId="10" borderId="25" xfId="0" applyNumberFormat="1" applyFont="1" applyFill="1" applyBorder="1" applyAlignment="1">
      <alignment horizontal="center" vertical="center"/>
    </xf>
    <xf numFmtId="0" fontId="21" fillId="0" borderId="5" xfId="0" applyFont="1" applyBorder="1" applyAlignment="1">
      <alignment vertical="center"/>
    </xf>
    <xf numFmtId="0" fontId="19" fillId="0" borderId="5" xfId="0" applyFont="1" applyBorder="1" applyAlignment="1">
      <alignment horizontal="center"/>
    </xf>
    <xf numFmtId="2" fontId="19" fillId="0" borderId="5" xfId="0" applyNumberFormat="1" applyFont="1" applyBorder="1" applyAlignment="1">
      <alignment horizontal="center"/>
    </xf>
    <xf numFmtId="4" fontId="19" fillId="0" borderId="5" xfId="0" applyNumberFormat="1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164" fontId="25" fillId="0" borderId="13" xfId="0" applyNumberFormat="1" applyFont="1" applyBorder="1" applyAlignment="1">
      <alignment horizontal="center" vertical="center"/>
    </xf>
    <xf numFmtId="4" fontId="25" fillId="0" borderId="33" xfId="0" applyNumberFormat="1" applyFont="1" applyBorder="1" applyAlignment="1">
      <alignment horizontal="center" vertical="center"/>
    </xf>
    <xf numFmtId="165" fontId="25" fillId="10" borderId="28" xfId="0" applyNumberFormat="1" applyFont="1" applyFill="1" applyBorder="1" applyAlignment="1">
      <alignment horizontal="center" vertical="center"/>
    </xf>
    <xf numFmtId="4" fontId="21" fillId="0" borderId="5" xfId="0" applyNumberFormat="1" applyFont="1" applyBorder="1" applyAlignment="1">
      <alignment horizontal="center"/>
    </xf>
    <xf numFmtId="0" fontId="23" fillId="10" borderId="28" xfId="0" applyFont="1" applyFill="1" applyBorder="1"/>
    <xf numFmtId="164" fontId="21" fillId="6" borderId="24" xfId="0" applyNumberFormat="1" applyFont="1" applyFill="1" applyBorder="1" applyAlignment="1"/>
    <xf numFmtId="164" fontId="21" fillId="6" borderId="11" xfId="0" applyNumberFormat="1" applyFont="1" applyFill="1" applyBorder="1" applyAlignment="1">
      <alignment horizontal="center" vertical="center"/>
    </xf>
    <xf numFmtId="164" fontId="19" fillId="0" borderId="11" xfId="0" applyNumberFormat="1" applyFont="1" applyBorder="1" applyAlignment="1">
      <alignment horizontal="center" vertical="center"/>
    </xf>
    <xf numFmtId="164" fontId="19" fillId="0" borderId="11" xfId="0" applyNumberFormat="1" applyFont="1" applyFill="1" applyBorder="1" applyAlignment="1">
      <alignment horizontal="center" vertical="center"/>
    </xf>
    <xf numFmtId="164" fontId="21" fillId="6" borderId="25" xfId="0" applyNumberFormat="1" applyFont="1" applyFill="1" applyBorder="1" applyAlignment="1">
      <alignment horizontal="center" vertical="center"/>
    </xf>
    <xf numFmtId="164" fontId="21" fillId="3" borderId="34" xfId="0" applyNumberFormat="1" applyFont="1" applyFill="1" applyBorder="1" applyAlignment="1">
      <alignment horizontal="center" vertical="center"/>
    </xf>
    <xf numFmtId="0" fontId="26" fillId="0" borderId="0" xfId="0" applyFont="1" applyBorder="1"/>
    <xf numFmtId="4" fontId="23" fillId="0" borderId="0" xfId="0" applyNumberFormat="1" applyFont="1" applyBorder="1" applyAlignment="1">
      <alignment horizontal="left"/>
    </xf>
    <xf numFmtId="2" fontId="1" fillId="0" borderId="0" xfId="0" applyNumberFormat="1" applyFont="1" applyBorder="1" applyAlignment="1">
      <alignment horizontal="left" vertical="center"/>
    </xf>
    <xf numFmtId="2" fontId="23" fillId="0" borderId="0" xfId="0" applyNumberFormat="1" applyFont="1" applyBorder="1" applyAlignment="1">
      <alignment horizontal="left" vertical="center"/>
    </xf>
    <xf numFmtId="2" fontId="21" fillId="0" borderId="0" xfId="0" applyNumberFormat="1" applyFont="1" applyBorder="1" applyAlignment="1">
      <alignment horizontal="left" vertical="center"/>
    </xf>
    <xf numFmtId="0" fontId="19" fillId="2" borderId="15" xfId="0" applyFont="1" applyFill="1" applyBorder="1"/>
    <xf numFmtId="164" fontId="21" fillId="8" borderId="46" xfId="0" applyNumberFormat="1" applyFont="1" applyFill="1" applyBorder="1" applyAlignment="1">
      <alignment horizontal="center" vertical="center"/>
    </xf>
    <xf numFmtId="164" fontId="21" fillId="9" borderId="48" xfId="0" applyNumberFormat="1" applyFont="1" applyFill="1" applyBorder="1" applyAlignment="1">
      <alignment horizontal="center" vertical="center"/>
    </xf>
    <xf numFmtId="164" fontId="21" fillId="3" borderId="48" xfId="0" applyNumberFormat="1" applyFont="1" applyFill="1" applyBorder="1" applyAlignment="1">
      <alignment horizontal="center" vertical="center"/>
    </xf>
    <xf numFmtId="164" fontId="21" fillId="11" borderId="48" xfId="0" applyNumberFormat="1" applyFont="1" applyFill="1" applyBorder="1" applyAlignment="1">
      <alignment horizontal="center" vertical="center"/>
    </xf>
    <xf numFmtId="164" fontId="21" fillId="11" borderId="49" xfId="0" applyNumberFormat="1" applyFont="1" applyFill="1" applyBorder="1" applyAlignment="1">
      <alignment horizontal="center" vertical="center"/>
    </xf>
    <xf numFmtId="164" fontId="23" fillId="4" borderId="50" xfId="0" applyNumberFormat="1" applyFont="1" applyFill="1" applyBorder="1" applyAlignment="1">
      <alignment horizontal="left" vertical="center"/>
    </xf>
    <xf numFmtId="0" fontId="19" fillId="0" borderId="5" xfId="0" applyFont="1" applyFill="1" applyBorder="1" applyAlignment="1">
      <alignment horizontal="left" vertical="center"/>
    </xf>
    <xf numFmtId="0" fontId="13" fillId="2" borderId="5" xfId="0" applyFont="1" applyFill="1" applyBorder="1" applyAlignment="1">
      <alignment horizontal="left" vertical="center"/>
    </xf>
    <xf numFmtId="164" fontId="13" fillId="0" borderId="10" xfId="0" applyNumberFormat="1" applyFont="1" applyFill="1" applyBorder="1" applyAlignment="1">
      <alignment horizontal="center"/>
    </xf>
    <xf numFmtId="164" fontId="13" fillId="0" borderId="11" xfId="0" applyNumberFormat="1" applyFont="1" applyFill="1" applyBorder="1" applyAlignment="1">
      <alignment horizontal="center"/>
    </xf>
    <xf numFmtId="164" fontId="13" fillId="5" borderId="11" xfId="0" applyNumberFormat="1" applyFont="1" applyFill="1" applyBorder="1" applyAlignment="1">
      <alignment horizontal="center"/>
    </xf>
    <xf numFmtId="164" fontId="9" fillId="0" borderId="11" xfId="0" applyNumberFormat="1" applyFont="1" applyBorder="1" applyAlignment="1">
      <alignment horizontal="center"/>
    </xf>
    <xf numFmtId="164" fontId="9" fillId="0" borderId="12" xfId="0" applyNumberFormat="1" applyFont="1" applyBorder="1" applyAlignment="1">
      <alignment horizontal="center"/>
    </xf>
    <xf numFmtId="164" fontId="13" fillId="8" borderId="15" xfId="0" applyNumberFormat="1" applyFont="1" applyFill="1" applyBorder="1" applyAlignment="1">
      <alignment horizontal="center" vertical="center"/>
    </xf>
    <xf numFmtId="0" fontId="21" fillId="10" borderId="29" xfId="0" applyFont="1" applyFill="1" applyBorder="1" applyAlignment="1">
      <alignment horizontal="center"/>
    </xf>
    <xf numFmtId="0" fontId="21" fillId="10" borderId="20" xfId="0" applyFont="1" applyFill="1" applyBorder="1" applyAlignment="1">
      <alignment horizontal="center"/>
    </xf>
    <xf numFmtId="164" fontId="21" fillId="0" borderId="24" xfId="0" applyNumberFormat="1" applyFont="1" applyFill="1" applyBorder="1" applyAlignment="1">
      <alignment horizontal="center" vertical="center"/>
    </xf>
    <xf numFmtId="164" fontId="21" fillId="0" borderId="11" xfId="0" applyNumberFormat="1" applyFont="1" applyBorder="1" applyAlignment="1">
      <alignment horizontal="center" vertical="center"/>
    </xf>
    <xf numFmtId="164" fontId="21" fillId="0" borderId="12" xfId="0" applyNumberFormat="1" applyFont="1" applyBorder="1" applyAlignment="1">
      <alignment horizontal="center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1" xfId="0" applyNumberFormat="1" applyFont="1" applyFill="1" applyBorder="1" applyAlignment="1">
      <alignment horizontal="center" vertical="center"/>
    </xf>
    <xf numFmtId="164" fontId="21" fillId="0" borderId="25" xfId="0" applyNumberFormat="1" applyFont="1" applyFill="1" applyBorder="1" applyAlignment="1">
      <alignment horizontal="center" vertical="center"/>
    </xf>
    <xf numFmtId="164" fontId="21" fillId="9" borderId="15" xfId="0" applyNumberFormat="1" applyFont="1" applyFill="1" applyBorder="1" applyAlignment="1">
      <alignment horizontal="center" vertical="center"/>
    </xf>
    <xf numFmtId="0" fontId="9" fillId="9" borderId="35" xfId="0" applyFont="1" applyFill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8" borderId="35" xfId="0" applyFont="1" applyFill="1" applyBorder="1" applyAlignment="1">
      <alignment horizontal="left" vertical="center"/>
    </xf>
    <xf numFmtId="4" fontId="23" fillId="0" borderId="22" xfId="0" applyNumberFormat="1" applyFont="1" applyBorder="1" applyAlignment="1">
      <alignment horizontal="left"/>
    </xf>
    <xf numFmtId="2" fontId="23" fillId="0" borderId="22" xfId="0" applyNumberFormat="1" applyFont="1" applyBorder="1" applyAlignment="1">
      <alignment horizontal="left" vertical="center"/>
    </xf>
    <xf numFmtId="2" fontId="0" fillId="0" borderId="22" xfId="0" applyNumberFormat="1" applyBorder="1" applyAlignment="1">
      <alignment horizontal="left" vertical="center"/>
    </xf>
    <xf numFmtId="2" fontId="1" fillId="0" borderId="22" xfId="0" applyNumberFormat="1" applyFont="1" applyBorder="1" applyAlignment="1">
      <alignment horizontal="left" vertical="center"/>
    </xf>
    <xf numFmtId="0" fontId="26" fillId="10" borderId="5" xfId="0" applyFont="1" applyFill="1" applyBorder="1"/>
    <xf numFmtId="0" fontId="26" fillId="10" borderId="5" xfId="0" applyFont="1" applyFill="1" applyBorder="1" applyAlignment="1">
      <alignment horizontal="left"/>
    </xf>
    <xf numFmtId="0" fontId="26" fillId="10" borderId="5" xfId="0" applyFont="1" applyFill="1" applyBorder="1" applyAlignment="1">
      <alignment horizontal="left" vertical="center"/>
    </xf>
    <xf numFmtId="2" fontId="26" fillId="10" borderId="5" xfId="0" applyNumberFormat="1" applyFont="1" applyFill="1" applyBorder="1" applyAlignment="1">
      <alignment horizontal="left" vertical="center"/>
    </xf>
    <xf numFmtId="0" fontId="27" fillId="10" borderId="5" xfId="0" applyFont="1" applyFill="1" applyBorder="1" applyAlignment="1">
      <alignment horizontal="left" vertical="center"/>
    </xf>
    <xf numFmtId="4" fontId="23" fillId="10" borderId="5" xfId="0" applyNumberFormat="1" applyFont="1" applyFill="1" applyBorder="1" applyAlignment="1">
      <alignment horizontal="left"/>
    </xf>
    <xf numFmtId="2" fontId="23" fillId="10" borderId="5" xfId="0" applyNumberFormat="1" applyFont="1" applyFill="1" applyBorder="1" applyAlignment="1">
      <alignment horizontal="left" vertical="center"/>
    </xf>
    <xf numFmtId="2" fontId="0" fillId="10" borderId="5" xfId="0" applyNumberFormat="1" applyFill="1" applyBorder="1" applyAlignment="1">
      <alignment horizontal="left" vertical="center"/>
    </xf>
    <xf numFmtId="2" fontId="1" fillId="10" borderId="5" xfId="0" applyNumberFormat="1" applyFont="1" applyFill="1" applyBorder="1" applyAlignment="1">
      <alignment horizontal="left" vertical="center"/>
    </xf>
    <xf numFmtId="2" fontId="21" fillId="10" borderId="5" xfId="0" applyNumberFormat="1" applyFont="1" applyFill="1" applyBorder="1" applyAlignment="1">
      <alignment horizontal="left" vertical="center"/>
    </xf>
    <xf numFmtId="49" fontId="19" fillId="10" borderId="5" xfId="0" applyNumberFormat="1" applyFont="1" applyFill="1" applyBorder="1" applyAlignment="1">
      <alignment horizontal="center" vertical="center"/>
    </xf>
    <xf numFmtId="4" fontId="19" fillId="10" borderId="5" xfId="0" applyNumberFormat="1" applyFont="1" applyFill="1" applyBorder="1" applyAlignment="1">
      <alignment horizontal="center" vertical="center"/>
    </xf>
    <xf numFmtId="0" fontId="19" fillId="10" borderId="5" xfId="0" applyFont="1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4" fontId="27" fillId="10" borderId="5" xfId="0" applyNumberFormat="1" applyFont="1" applyFill="1" applyBorder="1" applyAlignment="1">
      <alignment horizontal="center" vertical="center"/>
    </xf>
    <xf numFmtId="4" fontId="9" fillId="10" borderId="5" xfId="0" applyNumberFormat="1" applyFont="1" applyFill="1" applyBorder="1" applyAlignment="1">
      <alignment horizontal="center" vertical="center"/>
    </xf>
    <xf numFmtId="0" fontId="0" fillId="10" borderId="5" xfId="0" applyFill="1" applyBorder="1" applyAlignment="1">
      <alignment vertical="center"/>
    </xf>
    <xf numFmtId="0" fontId="21" fillId="10" borderId="5" xfId="0" applyFont="1" applyFill="1" applyBorder="1" applyAlignment="1">
      <alignment horizontal="center" vertical="center"/>
    </xf>
    <xf numFmtId="0" fontId="21" fillId="10" borderId="6" xfId="0" applyFont="1" applyFill="1" applyBorder="1" applyAlignment="1">
      <alignment horizontal="center" vertical="center"/>
    </xf>
    <xf numFmtId="0" fontId="21" fillId="10" borderId="40" xfId="0" applyFont="1" applyFill="1" applyBorder="1" applyAlignment="1">
      <alignment horizontal="center" vertical="center"/>
    </xf>
    <xf numFmtId="0" fontId="0" fillId="0" borderId="41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0" xfId="0"/>
    <xf numFmtId="0" fontId="21" fillId="10" borderId="29" xfId="0" applyFont="1" applyFill="1" applyBorder="1" applyAlignment="1">
      <alignment horizontal="center" vertical="center" wrapText="1"/>
    </xf>
    <xf numFmtId="0" fontId="21" fillId="10" borderId="20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8" fillId="7" borderId="0" xfId="0" applyFont="1" applyFill="1" applyBorder="1" applyAlignment="1">
      <alignment horizontal="center" vertical="center"/>
    </xf>
    <xf numFmtId="0" fontId="5" fillId="8" borderId="42" xfId="0" applyFont="1" applyFill="1" applyBorder="1" applyAlignment="1">
      <alignment horizontal="center" vertical="center"/>
    </xf>
    <xf numFmtId="0" fontId="5" fillId="8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17" fillId="2" borderId="45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23" fillId="10" borderId="6" xfId="0" applyFont="1" applyFill="1" applyBorder="1" applyAlignment="1">
      <alignment horizontal="center" vertical="center"/>
    </xf>
    <xf numFmtId="0" fontId="23" fillId="10" borderId="40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2" fillId="9" borderId="42" xfId="0" applyFont="1" applyFill="1" applyBorder="1" applyAlignment="1">
      <alignment horizontal="center" vertical="center" wrapText="1"/>
    </xf>
    <xf numFmtId="0" fontId="2" fillId="9" borderId="43" xfId="0" applyFont="1" applyFill="1" applyBorder="1" applyAlignment="1">
      <alignment horizontal="center" vertical="center" wrapText="1"/>
    </xf>
    <xf numFmtId="0" fontId="17" fillId="2" borderId="19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47" xfId="0" applyFont="1" applyFill="1" applyBorder="1" applyAlignment="1">
      <alignment horizontal="center" vertical="center" wrapText="1"/>
    </xf>
    <xf numFmtId="0" fontId="17" fillId="2" borderId="38" xfId="0" applyFont="1" applyFill="1" applyBorder="1" applyAlignment="1">
      <alignment horizontal="center" vertical="center" wrapText="1"/>
    </xf>
    <xf numFmtId="0" fontId="20" fillId="2" borderId="4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9" fillId="0" borderId="0" xfId="0" applyFont="1"/>
    <xf numFmtId="0" fontId="21" fillId="0" borderId="0" xfId="0" applyFont="1"/>
    <xf numFmtId="0" fontId="19" fillId="0" borderId="0" xfId="0" applyFont="1"/>
  </cellXfs>
  <cellStyles count="2">
    <cellStyle name="Normálna" xfId="0" builtinId="0"/>
    <cellStyle name="Percentá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"/>
  <sheetViews>
    <sheetView showGridLines="0" topLeftCell="A7" workbookViewId="0">
      <selection activeCell="Q9" sqref="Q9"/>
    </sheetView>
  </sheetViews>
  <sheetFormatPr baseColWidth="10" defaultRowHeight="13"/>
  <cols>
    <col min="1" max="1" width="37.6640625" customWidth="1"/>
    <col min="2" max="4" width="10.5" customWidth="1"/>
    <col min="5" max="5" width="13.5" customWidth="1"/>
    <col min="6" max="6" width="14.1640625" customWidth="1"/>
    <col min="7" max="8" width="13.5" customWidth="1"/>
    <col min="9" max="9" width="17.83203125" customWidth="1"/>
    <col min="10" max="10" width="17.6640625" customWidth="1"/>
    <col min="11" max="11" width="8.83203125" customWidth="1"/>
    <col min="12" max="12" width="0.33203125" customWidth="1"/>
    <col min="13" max="256" width="8.83203125" customWidth="1"/>
  </cols>
  <sheetData>
    <row r="1" spans="1:17" ht="40" customHeight="1">
      <c r="A1" s="206" t="s">
        <v>75</v>
      </c>
      <c r="B1" s="206"/>
      <c r="C1" s="206"/>
      <c r="D1" s="206"/>
      <c r="E1" s="206"/>
      <c r="F1" s="206"/>
      <c r="G1" s="206"/>
      <c r="H1" s="206"/>
    </row>
    <row r="2" spans="1:17" ht="52.5" customHeight="1" thickBot="1">
      <c r="A2" s="207" t="s">
        <v>152</v>
      </c>
      <c r="B2" s="207"/>
      <c r="C2" s="207"/>
      <c r="D2" s="207"/>
      <c r="E2" s="207"/>
      <c r="F2" s="207"/>
      <c r="G2" s="207"/>
      <c r="H2" s="207"/>
      <c r="I2" s="99"/>
    </row>
    <row r="3" spans="1:17" s="6" customFormat="1" ht="3.75" hidden="1" customHeight="1" thickBot="1">
      <c r="A3" s="5"/>
      <c r="B3" s="7"/>
      <c r="C3" s="7"/>
      <c r="D3" s="7"/>
      <c r="E3" s="7"/>
      <c r="F3" s="7"/>
      <c r="G3" s="7"/>
      <c r="H3" s="7"/>
    </row>
    <row r="4" spans="1:17" ht="20" customHeight="1">
      <c r="A4" s="208" t="s">
        <v>76</v>
      </c>
      <c r="B4" s="210" t="s">
        <v>0</v>
      </c>
      <c r="C4" s="212" t="s">
        <v>18</v>
      </c>
      <c r="D4" s="21" t="s">
        <v>1</v>
      </c>
      <c r="E4" s="214" t="s">
        <v>45</v>
      </c>
      <c r="F4" s="215"/>
      <c r="G4" s="215"/>
      <c r="H4" s="215"/>
      <c r="I4" s="204" t="s">
        <v>140</v>
      </c>
      <c r="J4" s="199" t="s">
        <v>147</v>
      </c>
    </row>
    <row r="5" spans="1:17" ht="44.25" customHeight="1" thickBot="1">
      <c r="A5" s="209"/>
      <c r="B5" s="211"/>
      <c r="C5" s="213"/>
      <c r="D5" s="8" t="s">
        <v>19</v>
      </c>
      <c r="E5" s="2" t="s">
        <v>2</v>
      </c>
      <c r="F5" s="63" t="s">
        <v>78</v>
      </c>
      <c r="G5" s="116" t="s">
        <v>79</v>
      </c>
      <c r="H5" s="117" t="s">
        <v>23</v>
      </c>
      <c r="I5" s="205"/>
      <c r="J5" s="200"/>
    </row>
    <row r="6" spans="1:17" ht="25" customHeight="1">
      <c r="A6" s="44" t="s">
        <v>70</v>
      </c>
      <c r="B6" s="78">
        <v>50</v>
      </c>
      <c r="C6" s="79" t="s">
        <v>31</v>
      </c>
      <c r="D6" s="80" t="s">
        <v>33</v>
      </c>
      <c r="E6" s="81">
        <v>150</v>
      </c>
      <c r="F6" s="82">
        <v>1000</v>
      </c>
      <c r="G6" s="81">
        <v>350</v>
      </c>
      <c r="H6" s="83">
        <v>150</v>
      </c>
      <c r="I6" s="159">
        <f>E6+F6+G6+H6</f>
        <v>1650</v>
      </c>
      <c r="J6" s="197"/>
    </row>
    <row r="7" spans="1:17" ht="25" customHeight="1">
      <c r="A7" s="42" t="s">
        <v>124</v>
      </c>
      <c r="B7" s="84">
        <v>70</v>
      </c>
      <c r="C7" s="85" t="s">
        <v>31</v>
      </c>
      <c r="D7" s="86" t="s">
        <v>33</v>
      </c>
      <c r="E7" s="87">
        <v>0</v>
      </c>
      <c r="F7" s="88">
        <v>1400</v>
      </c>
      <c r="G7" s="87">
        <v>350</v>
      </c>
      <c r="H7" s="89">
        <v>100</v>
      </c>
      <c r="I7" s="160">
        <f>E7+F7+G7+H7</f>
        <v>1850</v>
      </c>
      <c r="J7" s="197"/>
      <c r="Q7" s="65"/>
    </row>
    <row r="8" spans="1:17" ht="25" customHeight="1">
      <c r="A8" s="42" t="s">
        <v>129</v>
      </c>
      <c r="B8" s="84">
        <v>69</v>
      </c>
      <c r="C8" s="85" t="s">
        <v>31</v>
      </c>
      <c r="D8" s="86" t="s">
        <v>33</v>
      </c>
      <c r="E8" s="87">
        <v>150</v>
      </c>
      <c r="F8" s="88">
        <v>1380</v>
      </c>
      <c r="G8" s="87">
        <v>350</v>
      </c>
      <c r="H8" s="89">
        <v>150</v>
      </c>
      <c r="I8" s="160">
        <f>E8+F8+G8+H8</f>
        <v>2030</v>
      </c>
      <c r="J8" s="197"/>
      <c r="K8" s="115"/>
    </row>
    <row r="9" spans="1:17" ht="25" customHeight="1">
      <c r="A9" s="42" t="s">
        <v>130</v>
      </c>
      <c r="B9" s="84">
        <v>70</v>
      </c>
      <c r="C9" s="85" t="s">
        <v>31</v>
      </c>
      <c r="D9" s="86" t="s">
        <v>33</v>
      </c>
      <c r="E9" s="87">
        <v>100</v>
      </c>
      <c r="F9" s="88">
        <v>1400</v>
      </c>
      <c r="G9" s="87">
        <v>350</v>
      </c>
      <c r="H9" s="89">
        <v>100</v>
      </c>
      <c r="I9" s="160">
        <f>E9+F9+G9+H9</f>
        <v>1950</v>
      </c>
      <c r="J9" s="196">
        <v>2558.75</v>
      </c>
    </row>
    <row r="10" spans="1:17" ht="25" customHeight="1">
      <c r="A10" s="42" t="s">
        <v>96</v>
      </c>
      <c r="B10" s="84">
        <v>180</v>
      </c>
      <c r="C10" s="85" t="s">
        <v>31</v>
      </c>
      <c r="D10" s="86" t="s">
        <v>33</v>
      </c>
      <c r="E10" s="87">
        <v>120</v>
      </c>
      <c r="F10" s="88">
        <v>0</v>
      </c>
      <c r="G10" s="87">
        <v>150</v>
      </c>
      <c r="H10" s="89">
        <v>0</v>
      </c>
      <c r="I10" s="160">
        <f>E10+F10+G10+H10</f>
        <v>270</v>
      </c>
      <c r="J10" s="196">
        <v>1140</v>
      </c>
    </row>
    <row r="11" spans="1:17" ht="25" customHeight="1">
      <c r="A11" s="42" t="s">
        <v>81</v>
      </c>
      <c r="B11" s="84">
        <v>30</v>
      </c>
      <c r="C11" s="85" t="s">
        <v>31</v>
      </c>
      <c r="D11" s="86" t="s">
        <v>134</v>
      </c>
      <c r="E11" s="87">
        <v>120</v>
      </c>
      <c r="F11" s="88">
        <v>200</v>
      </c>
      <c r="G11" s="87">
        <v>150</v>
      </c>
      <c r="H11" s="89">
        <v>150</v>
      </c>
      <c r="I11" s="160">
        <f>H11+G11+F11+E11</f>
        <v>620</v>
      </c>
      <c r="J11" s="197"/>
    </row>
    <row r="12" spans="1:17" ht="26" customHeight="1">
      <c r="A12" s="42" t="s">
        <v>82</v>
      </c>
      <c r="B12" s="84">
        <v>10</v>
      </c>
      <c r="C12" s="85" t="s">
        <v>83</v>
      </c>
      <c r="D12" s="86" t="s">
        <v>34</v>
      </c>
      <c r="E12" s="87">
        <v>120</v>
      </c>
      <c r="F12" s="87">
        <v>100</v>
      </c>
      <c r="G12" s="87">
        <v>150</v>
      </c>
      <c r="H12" s="89">
        <v>150</v>
      </c>
      <c r="I12" s="160">
        <f>E12+F12+G12+H12</f>
        <v>520</v>
      </c>
      <c r="J12" s="197"/>
    </row>
    <row r="13" spans="1:17" ht="26" customHeight="1">
      <c r="A13" s="42" t="s">
        <v>125</v>
      </c>
      <c r="B13" s="84">
        <v>50</v>
      </c>
      <c r="C13" s="85" t="s">
        <v>31</v>
      </c>
      <c r="D13" s="86" t="s">
        <v>34</v>
      </c>
      <c r="E13" s="87">
        <v>120</v>
      </c>
      <c r="F13" s="87">
        <v>0</v>
      </c>
      <c r="G13" s="87">
        <v>150</v>
      </c>
      <c r="H13" s="89">
        <v>0</v>
      </c>
      <c r="I13" s="160">
        <f>H13+G13+F13+E13</f>
        <v>270</v>
      </c>
      <c r="J13" s="197"/>
    </row>
    <row r="14" spans="1:17" ht="26" customHeight="1">
      <c r="A14" s="42" t="s">
        <v>126</v>
      </c>
      <c r="B14" s="84">
        <v>250</v>
      </c>
      <c r="C14" s="85" t="s">
        <v>31</v>
      </c>
      <c r="D14" s="86" t="s">
        <v>35</v>
      </c>
      <c r="E14" s="87">
        <v>120</v>
      </c>
      <c r="F14" s="87">
        <v>2500</v>
      </c>
      <c r="G14" s="87">
        <v>400</v>
      </c>
      <c r="H14" s="89">
        <v>150</v>
      </c>
      <c r="I14" s="160">
        <f>E14+F14+G14+H14</f>
        <v>3170</v>
      </c>
      <c r="J14" s="197"/>
    </row>
    <row r="15" spans="1:17" ht="25" customHeight="1">
      <c r="A15" s="41" t="s">
        <v>127</v>
      </c>
      <c r="B15" s="84">
        <v>50</v>
      </c>
      <c r="C15" s="85" t="s">
        <v>31</v>
      </c>
      <c r="D15" s="86" t="s">
        <v>35</v>
      </c>
      <c r="E15" s="87">
        <v>120</v>
      </c>
      <c r="F15" s="87">
        <v>0</v>
      </c>
      <c r="G15" s="87">
        <v>150</v>
      </c>
      <c r="H15" s="89">
        <v>0</v>
      </c>
      <c r="I15" s="160">
        <f>H15+G15+F15+E15</f>
        <v>270</v>
      </c>
      <c r="J15" s="197"/>
    </row>
    <row r="16" spans="1:17" ht="25" customHeight="1">
      <c r="A16" s="100" t="s">
        <v>131</v>
      </c>
      <c r="B16" s="101">
        <v>40</v>
      </c>
      <c r="C16" s="102" t="s">
        <v>31</v>
      </c>
      <c r="D16" s="103" t="s">
        <v>117</v>
      </c>
      <c r="E16" s="104">
        <v>200</v>
      </c>
      <c r="F16" s="104">
        <v>500</v>
      </c>
      <c r="G16" s="104">
        <v>100</v>
      </c>
      <c r="H16" s="105">
        <v>0</v>
      </c>
      <c r="I16" s="161">
        <f>E16+F16+G16+H16</f>
        <v>800</v>
      </c>
      <c r="J16" s="197"/>
    </row>
    <row r="17" spans="1:10" ht="25" customHeight="1">
      <c r="A17" s="100" t="s">
        <v>132</v>
      </c>
      <c r="B17" s="101">
        <v>28</v>
      </c>
      <c r="C17" s="102" t="s">
        <v>31</v>
      </c>
      <c r="D17" s="103" t="s">
        <v>117</v>
      </c>
      <c r="E17" s="104">
        <v>200</v>
      </c>
      <c r="F17" s="104">
        <v>5000</v>
      </c>
      <c r="G17" s="104">
        <v>0</v>
      </c>
      <c r="H17" s="105">
        <v>0</v>
      </c>
      <c r="I17" s="161">
        <f>E17+F17+G17+H17</f>
        <v>5200</v>
      </c>
      <c r="J17" s="197"/>
    </row>
    <row r="18" spans="1:10" ht="25" customHeight="1">
      <c r="A18" s="100" t="s">
        <v>133</v>
      </c>
      <c r="B18" s="101">
        <v>50</v>
      </c>
      <c r="C18" s="102" t="s">
        <v>31</v>
      </c>
      <c r="D18" s="103" t="s">
        <v>117</v>
      </c>
      <c r="E18" s="104">
        <v>200</v>
      </c>
      <c r="F18" s="104">
        <v>500</v>
      </c>
      <c r="G18" s="104">
        <v>100</v>
      </c>
      <c r="H18" s="105">
        <v>0</v>
      </c>
      <c r="I18" s="161">
        <f>E18+F18+G18+H18</f>
        <v>800</v>
      </c>
      <c r="J18" s="197"/>
    </row>
    <row r="19" spans="1:10" ht="25" customHeight="1">
      <c r="A19" s="42" t="s">
        <v>118</v>
      </c>
      <c r="B19" s="84">
        <v>500</v>
      </c>
      <c r="C19" s="85" t="s">
        <v>32</v>
      </c>
      <c r="D19" s="86" t="s">
        <v>120</v>
      </c>
      <c r="E19" s="87">
        <v>100</v>
      </c>
      <c r="F19" s="87">
        <v>2000</v>
      </c>
      <c r="G19" s="87">
        <v>500</v>
      </c>
      <c r="H19" s="89">
        <v>2400</v>
      </c>
      <c r="I19" s="160">
        <f>H19+G19+F19+E19</f>
        <v>5000</v>
      </c>
      <c r="J19" s="196"/>
    </row>
    <row r="20" spans="1:10" ht="25" customHeight="1">
      <c r="A20" s="42" t="s">
        <v>123</v>
      </c>
      <c r="B20" s="84">
        <v>10</v>
      </c>
      <c r="C20" s="85" t="s">
        <v>119</v>
      </c>
      <c r="D20" s="86" t="s">
        <v>121</v>
      </c>
      <c r="E20" s="87">
        <v>150</v>
      </c>
      <c r="F20" s="87">
        <v>500</v>
      </c>
      <c r="G20" s="87"/>
      <c r="H20" s="89"/>
      <c r="I20" s="160">
        <f>H20+G20+F20+E20</f>
        <v>650</v>
      </c>
      <c r="J20" s="197"/>
    </row>
    <row r="21" spans="1:10" ht="25" customHeight="1" thickBot="1">
      <c r="A21" s="42" t="s">
        <v>128</v>
      </c>
      <c r="B21" s="84"/>
      <c r="C21" s="85"/>
      <c r="D21" s="86"/>
      <c r="E21" s="87"/>
      <c r="F21" s="87"/>
      <c r="G21" s="87">
        <v>300</v>
      </c>
      <c r="H21" s="89">
        <v>200</v>
      </c>
      <c r="I21" s="160">
        <v>500</v>
      </c>
      <c r="J21" s="197"/>
    </row>
    <row r="22" spans="1:10" ht="25" hidden="1" customHeight="1">
      <c r="A22" s="42"/>
      <c r="B22" s="9"/>
      <c r="C22" s="68"/>
      <c r="D22" s="69"/>
      <c r="E22" s="24"/>
      <c r="F22" s="24"/>
      <c r="G22" s="24"/>
      <c r="H22" s="57"/>
      <c r="I22" s="162">
        <f>SUM(I6:I21)</f>
        <v>25550</v>
      </c>
      <c r="J22" s="197"/>
    </row>
    <row r="23" spans="1:10" ht="25" hidden="1" customHeight="1">
      <c r="A23" s="43"/>
      <c r="B23" s="38"/>
      <c r="C23" s="70"/>
      <c r="D23" s="71"/>
      <c r="E23" s="39"/>
      <c r="F23" s="39"/>
      <c r="G23" s="39"/>
      <c r="H23" s="59"/>
      <c r="I23" s="162"/>
      <c r="J23" s="197"/>
    </row>
    <row r="24" spans="1:10" ht="25" hidden="1" customHeight="1" thickBot="1">
      <c r="A24" s="45"/>
      <c r="B24" s="46"/>
      <c r="C24" s="72"/>
      <c r="D24" s="72"/>
      <c r="E24" s="47"/>
      <c r="F24" s="47"/>
      <c r="G24" s="47"/>
      <c r="H24" s="60"/>
      <c r="I24" s="163"/>
      <c r="J24" s="197"/>
    </row>
    <row r="25" spans="1:10" ht="35" customHeight="1" thickBot="1">
      <c r="A25" s="106" t="s">
        <v>3</v>
      </c>
      <c r="B25" s="73"/>
      <c r="C25" s="74"/>
      <c r="D25" s="75"/>
      <c r="E25" s="40">
        <f>E6+E7+E8+E9+E10+E11+E12+E13+E14+E15+E16+E17+E18+E19+E20+E21</f>
        <v>1970</v>
      </c>
      <c r="F25" s="40">
        <f>F6+F7+F8+F9+F10+F11+F12+F13+F14+F15+F16+F17+F18+F19+F20+F21</f>
        <v>16480</v>
      </c>
      <c r="G25" s="40">
        <f>G6+G7+G8+G9+G10+G11+G12+G13+G14+G15+G16+G17+G18+G19+G20+G21</f>
        <v>3550</v>
      </c>
      <c r="H25" s="61">
        <f>H6+H7+H8+H9+H10+H11+H12+H13+H14+H15+H16+H17+H18+H19+H20+H21</f>
        <v>3550</v>
      </c>
      <c r="I25" s="164">
        <f>I6+I7+I8+I9+I10+I11+I12+I13+I14+I15+I16+I17+I18+I19+I20+I21</f>
        <v>25550</v>
      </c>
      <c r="J25" s="198">
        <v>3698.75</v>
      </c>
    </row>
    <row r="26" spans="1:10" ht="25" customHeight="1">
      <c r="A26" s="107"/>
      <c r="B26" s="201" t="s">
        <v>135</v>
      </c>
      <c r="C26" s="202"/>
      <c r="D26" s="202"/>
      <c r="E26" s="202"/>
      <c r="F26" s="202"/>
      <c r="G26" s="202"/>
      <c r="H26" s="202"/>
      <c r="I26" s="202"/>
    </row>
    <row r="27" spans="1:10" ht="25" customHeight="1">
      <c r="A27" s="203" t="s">
        <v>136</v>
      </c>
      <c r="B27" s="203"/>
      <c r="C27" s="203"/>
      <c r="D27" s="203"/>
      <c r="E27" s="203"/>
      <c r="F27" s="203"/>
      <c r="G27" s="203"/>
      <c r="H27" s="203"/>
      <c r="I27" s="203"/>
    </row>
  </sheetData>
  <mergeCells count="10">
    <mergeCell ref="J4:J5"/>
    <mergeCell ref="B26:I26"/>
    <mergeCell ref="A27:I27"/>
    <mergeCell ref="I4:I5"/>
    <mergeCell ref="A1:H1"/>
    <mergeCell ref="A2:H2"/>
    <mergeCell ref="A4:A5"/>
    <mergeCell ref="B4:B5"/>
    <mergeCell ref="C4:C5"/>
    <mergeCell ref="E4:H4"/>
  </mergeCells>
  <phoneticPr fontId="18" type="noConversion"/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8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3"/>
  <sheetViews>
    <sheetView showGridLines="0" zoomScale="112" zoomScaleNormal="112" workbookViewId="0">
      <selection activeCell="J1" sqref="J1:J22"/>
    </sheetView>
  </sheetViews>
  <sheetFormatPr baseColWidth="10" defaultRowHeight="13"/>
  <cols>
    <col min="1" max="1" width="23.5" customWidth="1"/>
    <col min="2" max="4" width="8.5" customWidth="1"/>
    <col min="5" max="6" width="15.5" customWidth="1"/>
    <col min="7" max="7" width="14.6640625" customWidth="1"/>
    <col min="8" max="8" width="11.6640625" customWidth="1"/>
    <col min="9" max="10" width="16.5" customWidth="1"/>
    <col min="11" max="256" width="8.83203125" customWidth="1"/>
  </cols>
  <sheetData>
    <row r="1" spans="1:10" ht="18" customHeight="1">
      <c r="A1" s="219" t="s">
        <v>54</v>
      </c>
      <c r="B1" s="223" t="s">
        <v>0</v>
      </c>
      <c r="C1" s="221" t="s">
        <v>4</v>
      </c>
      <c r="D1" s="225" t="s">
        <v>1</v>
      </c>
      <c r="E1" s="214" t="s">
        <v>45</v>
      </c>
      <c r="F1" s="218"/>
      <c r="G1" s="218"/>
      <c r="H1" s="215"/>
      <c r="I1" s="165" t="s">
        <v>20</v>
      </c>
      <c r="J1" s="216" t="s">
        <v>149</v>
      </c>
    </row>
    <row r="2" spans="1:10" ht="18" customHeight="1" thickBot="1">
      <c r="A2" s="220"/>
      <c r="B2" s="224"/>
      <c r="C2" s="222"/>
      <c r="D2" s="226"/>
      <c r="E2" s="120" t="s">
        <v>2</v>
      </c>
      <c r="F2" s="118" t="s">
        <v>38</v>
      </c>
      <c r="G2" s="118" t="s">
        <v>48</v>
      </c>
      <c r="H2" s="119" t="s">
        <v>148</v>
      </c>
      <c r="I2" s="166">
        <v>2021</v>
      </c>
      <c r="J2" s="217"/>
    </row>
    <row r="3" spans="1:10" ht="23" customHeight="1">
      <c r="A3" s="17" t="s">
        <v>71</v>
      </c>
      <c r="B3" s="12">
        <v>200</v>
      </c>
      <c r="C3" s="13">
        <v>2</v>
      </c>
      <c r="D3" s="13" t="s">
        <v>117</v>
      </c>
      <c r="E3" s="26">
        <v>1300</v>
      </c>
      <c r="F3" s="81">
        <v>2700</v>
      </c>
      <c r="G3" s="26">
        <v>1000</v>
      </c>
      <c r="H3" s="56"/>
      <c r="I3" s="167">
        <f>E3+F3+G3+H3</f>
        <v>5000</v>
      </c>
      <c r="J3" s="191" t="s">
        <v>150</v>
      </c>
    </row>
    <row r="4" spans="1:10" ht="23" customHeight="1">
      <c r="A4" s="18" t="s">
        <v>5</v>
      </c>
      <c r="B4" s="14">
        <v>192</v>
      </c>
      <c r="C4" s="10">
        <v>12</v>
      </c>
      <c r="D4" s="10" t="s">
        <v>55</v>
      </c>
      <c r="E4" s="24">
        <v>2400</v>
      </c>
      <c r="F4" s="24">
        <v>2300</v>
      </c>
      <c r="G4" s="24">
        <v>800</v>
      </c>
      <c r="H4" s="57"/>
      <c r="I4" s="168">
        <f>H4+G4+F4+E4</f>
        <v>5500</v>
      </c>
      <c r="J4" s="192">
        <v>3602.98</v>
      </c>
    </row>
    <row r="5" spans="1:10" ht="23" customHeight="1">
      <c r="A5" s="19" t="s">
        <v>6</v>
      </c>
      <c r="B5" s="15">
        <v>250</v>
      </c>
      <c r="C5" s="10">
        <v>35</v>
      </c>
      <c r="D5" s="10" t="s">
        <v>56</v>
      </c>
      <c r="E5" s="24">
        <v>700</v>
      </c>
      <c r="F5" s="24">
        <v>300</v>
      </c>
      <c r="G5" s="24"/>
      <c r="H5" s="57"/>
      <c r="I5" s="168">
        <f>H5+G5+F5+E5</f>
        <v>1000</v>
      </c>
      <c r="J5" s="193">
        <v>258.89</v>
      </c>
    </row>
    <row r="6" spans="1:10" ht="23" customHeight="1">
      <c r="A6" s="18" t="s">
        <v>7</v>
      </c>
      <c r="B6" s="14">
        <v>250</v>
      </c>
      <c r="C6" s="10">
        <v>35</v>
      </c>
      <c r="D6" s="10" t="s">
        <v>56</v>
      </c>
      <c r="E6" s="24">
        <v>1300</v>
      </c>
      <c r="F6" s="24">
        <v>500</v>
      </c>
      <c r="G6" s="24"/>
      <c r="H6" s="57"/>
      <c r="I6" s="169">
        <f>H6+G6+F6+E6</f>
        <v>1800</v>
      </c>
      <c r="J6" s="193">
        <v>1321.66</v>
      </c>
    </row>
    <row r="7" spans="1:10" ht="23" customHeight="1">
      <c r="A7" s="20" t="s">
        <v>116</v>
      </c>
      <c r="B7" s="28">
        <v>40</v>
      </c>
      <c r="C7" s="11">
        <v>8</v>
      </c>
      <c r="D7" s="11" t="s">
        <v>122</v>
      </c>
      <c r="E7" s="25">
        <v>400</v>
      </c>
      <c r="F7" s="25">
        <v>150</v>
      </c>
      <c r="G7" s="25"/>
      <c r="H7" s="58"/>
      <c r="I7" s="168">
        <f>E7+F7+G7+H7</f>
        <v>550</v>
      </c>
      <c r="J7" s="193"/>
    </row>
    <row r="8" spans="1:10" ht="23" customHeight="1">
      <c r="A8" s="18" t="s">
        <v>8</v>
      </c>
      <c r="B8" s="14">
        <v>80</v>
      </c>
      <c r="C8" s="10">
        <v>30</v>
      </c>
      <c r="D8" s="10" t="s">
        <v>56</v>
      </c>
      <c r="E8" s="24">
        <v>700</v>
      </c>
      <c r="F8" s="24">
        <v>300</v>
      </c>
      <c r="G8" s="24"/>
      <c r="H8" s="57"/>
      <c r="I8" s="170">
        <f>H8+G8+F8+E8</f>
        <v>1000</v>
      </c>
      <c r="J8" s="193">
        <v>231.06</v>
      </c>
    </row>
    <row r="9" spans="1:10" ht="23" customHeight="1">
      <c r="A9" s="18" t="s">
        <v>49</v>
      </c>
      <c r="B9" s="14">
        <v>120</v>
      </c>
      <c r="C9" s="10">
        <v>15</v>
      </c>
      <c r="D9" s="10" t="s">
        <v>56</v>
      </c>
      <c r="E9" s="24">
        <v>1300</v>
      </c>
      <c r="F9" s="24">
        <v>500</v>
      </c>
      <c r="G9" s="24"/>
      <c r="H9" s="57"/>
      <c r="I9" s="168">
        <f>H9+G9+F9+E9</f>
        <v>1800</v>
      </c>
      <c r="J9" s="193">
        <v>473.54</v>
      </c>
    </row>
    <row r="10" spans="1:10" ht="23" customHeight="1">
      <c r="A10" s="18" t="s">
        <v>21</v>
      </c>
      <c r="B10" s="14">
        <v>108</v>
      </c>
      <c r="C10" s="10">
        <v>12</v>
      </c>
      <c r="D10" s="10" t="s">
        <v>56</v>
      </c>
      <c r="E10" s="24">
        <v>1000</v>
      </c>
      <c r="F10" s="24">
        <v>400</v>
      </c>
      <c r="G10" s="24"/>
      <c r="H10" s="57"/>
      <c r="I10" s="168">
        <f>E10+F10+G10</f>
        <v>1400</v>
      </c>
      <c r="J10" s="193">
        <v>321.42</v>
      </c>
    </row>
    <row r="11" spans="1:10" ht="23" customHeight="1">
      <c r="A11" s="19" t="s">
        <v>22</v>
      </c>
      <c r="B11" s="15">
        <v>15</v>
      </c>
      <c r="C11" s="10">
        <v>5</v>
      </c>
      <c r="D11" s="10" t="s">
        <v>56</v>
      </c>
      <c r="E11" s="24">
        <v>70</v>
      </c>
      <c r="F11" s="24">
        <v>30</v>
      </c>
      <c r="G11" s="24"/>
      <c r="H11" s="57"/>
      <c r="I11" s="168">
        <f>H11+G11+F11+E11</f>
        <v>100</v>
      </c>
      <c r="J11" s="193"/>
    </row>
    <row r="12" spans="1:10" ht="23" customHeight="1">
      <c r="A12" s="20" t="s">
        <v>9</v>
      </c>
      <c r="B12" s="15">
        <v>6</v>
      </c>
      <c r="C12" s="10">
        <v>2</v>
      </c>
      <c r="D12" s="10" t="s">
        <v>56</v>
      </c>
      <c r="E12" s="24">
        <v>30</v>
      </c>
      <c r="F12" s="24">
        <v>20</v>
      </c>
      <c r="G12" s="24"/>
      <c r="H12" s="57"/>
      <c r="I12" s="168">
        <v>50</v>
      </c>
      <c r="J12" s="193"/>
    </row>
    <row r="13" spans="1:10" ht="23" customHeight="1">
      <c r="A13" s="20" t="s">
        <v>10</v>
      </c>
      <c r="B13" s="15"/>
      <c r="C13" s="10"/>
      <c r="D13" s="10" t="s">
        <v>56</v>
      </c>
      <c r="E13" s="24">
        <v>350</v>
      </c>
      <c r="F13" s="24">
        <v>150</v>
      </c>
      <c r="G13" s="24"/>
      <c r="H13" s="57"/>
      <c r="I13" s="168">
        <f>E13+F13+G13</f>
        <v>500</v>
      </c>
      <c r="J13" s="193"/>
    </row>
    <row r="14" spans="1:10" ht="23" customHeight="1">
      <c r="A14" s="20" t="s">
        <v>11</v>
      </c>
      <c r="B14" s="15">
        <v>18</v>
      </c>
      <c r="C14" s="10">
        <v>6</v>
      </c>
      <c r="D14" s="10" t="s">
        <v>56</v>
      </c>
      <c r="E14" s="24">
        <v>170</v>
      </c>
      <c r="F14" s="24">
        <v>30</v>
      </c>
      <c r="G14" s="24"/>
      <c r="H14" s="57"/>
      <c r="I14" s="168">
        <f>H14+G14+F14+E14</f>
        <v>200</v>
      </c>
      <c r="J14" s="193"/>
    </row>
    <row r="15" spans="1:10" ht="23" customHeight="1">
      <c r="A15" s="20" t="s">
        <v>151</v>
      </c>
      <c r="B15" s="15"/>
      <c r="C15" s="10"/>
      <c r="D15" s="10"/>
      <c r="E15" s="24"/>
      <c r="F15" s="24"/>
      <c r="G15" s="24"/>
      <c r="H15" s="57"/>
      <c r="I15" s="168"/>
      <c r="J15" s="193">
        <v>145.36000000000001</v>
      </c>
    </row>
    <row r="16" spans="1:10" ht="23" customHeight="1">
      <c r="A16" s="20" t="s">
        <v>12</v>
      </c>
      <c r="B16" s="15">
        <v>20</v>
      </c>
      <c r="C16" s="10">
        <v>4</v>
      </c>
      <c r="D16" s="10" t="s">
        <v>57</v>
      </c>
      <c r="E16" s="24">
        <v>400</v>
      </c>
      <c r="F16" s="24">
        <v>100</v>
      </c>
      <c r="G16" s="24"/>
      <c r="H16" s="57"/>
      <c r="I16" s="168">
        <f>H16+G16+F16+E16</f>
        <v>500</v>
      </c>
      <c r="J16" s="193">
        <v>133.02000000000001</v>
      </c>
    </row>
    <row r="17" spans="1:10" ht="23" customHeight="1">
      <c r="A17" s="20" t="s">
        <v>24</v>
      </c>
      <c r="B17" s="15">
        <v>15</v>
      </c>
      <c r="C17" s="10">
        <v>1</v>
      </c>
      <c r="D17" s="10" t="s">
        <v>34</v>
      </c>
      <c r="E17" s="24"/>
      <c r="F17" s="24">
        <v>150</v>
      </c>
      <c r="G17" s="24">
        <v>50</v>
      </c>
      <c r="H17" s="57"/>
      <c r="I17" s="168">
        <f>H17+G17+F17+E17</f>
        <v>200</v>
      </c>
      <c r="J17" s="193"/>
    </row>
    <row r="18" spans="1:10" ht="23" customHeight="1">
      <c r="A18" s="33" t="s">
        <v>97</v>
      </c>
      <c r="B18" s="15">
        <v>60</v>
      </c>
      <c r="C18" s="10">
        <v>1</v>
      </c>
      <c r="D18" s="10" t="s">
        <v>36</v>
      </c>
      <c r="E18" s="24"/>
      <c r="F18" s="24">
        <v>800</v>
      </c>
      <c r="G18" s="24">
        <v>200</v>
      </c>
      <c r="H18" s="57"/>
      <c r="I18" s="168">
        <f>H18+G18+F18+E18</f>
        <v>1000</v>
      </c>
      <c r="J18" s="193">
        <v>189.12</v>
      </c>
    </row>
    <row r="19" spans="1:10" ht="23" customHeight="1">
      <c r="A19" s="112" t="s">
        <v>58</v>
      </c>
      <c r="B19" s="15">
        <v>100</v>
      </c>
      <c r="C19" s="109">
        <v>3</v>
      </c>
      <c r="D19" s="109" t="s">
        <v>36</v>
      </c>
      <c r="E19" s="87">
        <v>100</v>
      </c>
      <c r="F19" s="87">
        <v>1000</v>
      </c>
      <c r="G19" s="87">
        <v>100</v>
      </c>
      <c r="H19" s="89"/>
      <c r="I19" s="171">
        <f>E19+F19+G19</f>
        <v>1200</v>
      </c>
      <c r="J19" s="194"/>
    </row>
    <row r="20" spans="1:10" ht="23" customHeight="1">
      <c r="A20" s="20" t="s">
        <v>53</v>
      </c>
      <c r="B20" s="15">
        <v>220</v>
      </c>
      <c r="C20" s="10">
        <v>1</v>
      </c>
      <c r="D20" s="10" t="s">
        <v>59</v>
      </c>
      <c r="E20" s="24"/>
      <c r="F20" s="24">
        <v>300</v>
      </c>
      <c r="G20" s="24">
        <v>200</v>
      </c>
      <c r="H20" s="57">
        <v>500</v>
      </c>
      <c r="I20" s="168">
        <f>H20+G20+F20+E20</f>
        <v>1000</v>
      </c>
      <c r="J20" s="194"/>
    </row>
    <row r="21" spans="1:10" ht="23" customHeight="1" thickBot="1">
      <c r="A21" s="112" t="s">
        <v>115</v>
      </c>
      <c r="B21" s="15">
        <v>70</v>
      </c>
      <c r="C21" s="109">
        <v>1</v>
      </c>
      <c r="D21" s="109" t="s">
        <v>36</v>
      </c>
      <c r="E21" s="87">
        <v>500</v>
      </c>
      <c r="F21" s="87">
        <v>500</v>
      </c>
      <c r="G21" s="87">
        <v>200</v>
      </c>
      <c r="H21" s="89">
        <v>1300</v>
      </c>
      <c r="I21" s="172">
        <f>H21+G21+F21+E21</f>
        <v>2500</v>
      </c>
      <c r="J21" s="194"/>
    </row>
    <row r="22" spans="1:10" ht="25" customHeight="1" thickBot="1">
      <c r="A22" s="29" t="s">
        <v>3</v>
      </c>
      <c r="B22" s="31"/>
      <c r="C22" s="32"/>
      <c r="D22" s="30"/>
      <c r="E22" s="37">
        <f>E3+E4+E5+E6+E7+E8+E9+E10+E11+E12+E13+E14+E16+E17+E18+E19+E20+E21</f>
        <v>10720</v>
      </c>
      <c r="F22" s="37">
        <f>F3+F4+F5+F6+F7+F8+F9+F10+F11+F12+F13+F14+F16+F17+F18+F19+F20+F21</f>
        <v>10230</v>
      </c>
      <c r="G22" s="37">
        <f>G3+G4+G5+G6+G7+G8+G9+G10+G11+G12+G13+G14+G16+G17+G18+G19+G20+G21</f>
        <v>2550</v>
      </c>
      <c r="H22" s="50">
        <f>H3+H4+H5+H6+H7+H8+H9+H10+H11+H12+H13+H14+H16+H17+H18+H19+H20+H21</f>
        <v>1800</v>
      </c>
      <c r="I22" s="173">
        <f>I3+I4+I5+I6+I7+I8+I9+I10+I11+I12+I13+I14+I16+I17+I18+I19+I20+I21</f>
        <v>25300</v>
      </c>
      <c r="J22" s="195">
        <v>8501.19</v>
      </c>
    </row>
    <row r="23" spans="1:10" ht="25" customHeight="1">
      <c r="A23" s="1"/>
      <c r="B23" s="1"/>
      <c r="C23" s="1"/>
      <c r="D23" s="1"/>
      <c r="E23" s="1"/>
      <c r="F23" s="1"/>
      <c r="G23" s="27"/>
      <c r="H23" s="1"/>
      <c r="I23" s="77"/>
    </row>
  </sheetData>
  <mergeCells count="6">
    <mergeCell ref="J1:J2"/>
    <mergeCell ref="E1:H1"/>
    <mergeCell ref="A1:A2"/>
    <mergeCell ref="C1:C2"/>
    <mergeCell ref="B1:B2"/>
    <mergeCell ref="D1:D2"/>
  </mergeCells>
  <phoneticPr fontId="18" type="noConversion"/>
  <printOptions horizontalCentered="1" verticalCentered="1"/>
  <pageMargins left="0.39370078740157483" right="0.39370078740157483" top="0.19685039370078741" bottom="0.19685039370078741" header="0.19685039370078741" footer="0.19685039370078741"/>
  <pageSetup paperSize="9" scale="95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8"/>
  <sheetViews>
    <sheetView showGridLines="0" workbookViewId="0">
      <selection activeCell="C1" sqref="C1:C37"/>
    </sheetView>
  </sheetViews>
  <sheetFormatPr baseColWidth="10" defaultRowHeight="13"/>
  <cols>
    <col min="1" max="1" width="35.6640625" customWidth="1"/>
    <col min="2" max="2" width="20.33203125" customWidth="1"/>
    <col min="3" max="3" width="17.6640625" customWidth="1"/>
    <col min="4" max="4" width="17.33203125" customWidth="1"/>
    <col min="5" max="5" width="35.6640625" customWidth="1"/>
    <col min="6" max="6" width="16.83203125" customWidth="1"/>
    <col min="7" max="7" width="14.5" customWidth="1"/>
    <col min="8" max="256" width="8.83203125" customWidth="1"/>
  </cols>
  <sheetData>
    <row r="1" spans="1:7" ht="24" customHeight="1" thickBot="1">
      <c r="A1" s="76" t="s">
        <v>77</v>
      </c>
      <c r="B1" s="138" t="s">
        <v>139</v>
      </c>
      <c r="C1" s="181" t="s">
        <v>153</v>
      </c>
      <c r="D1" s="145"/>
      <c r="E1" s="227" t="s">
        <v>14</v>
      </c>
      <c r="F1" s="227"/>
    </row>
    <row r="2" spans="1:7" ht="18" customHeight="1" thickBot="1">
      <c r="A2" s="92" t="s">
        <v>61</v>
      </c>
      <c r="B2" s="139">
        <v>30000</v>
      </c>
      <c r="C2" s="186">
        <v>12507.01</v>
      </c>
      <c r="D2" s="146"/>
      <c r="E2" s="1"/>
      <c r="F2" s="150" t="s">
        <v>139</v>
      </c>
      <c r="G2" s="181" t="s">
        <v>147</v>
      </c>
    </row>
    <row r="3" spans="1:7" ht="18" customHeight="1">
      <c r="A3" s="92" t="s">
        <v>60</v>
      </c>
      <c r="B3" s="124">
        <v>2500</v>
      </c>
      <c r="C3" s="186">
        <v>1925</v>
      </c>
      <c r="D3" s="177"/>
      <c r="E3" s="176" t="s">
        <v>72</v>
      </c>
      <c r="F3" s="151">
        <f>rozpočet!I25</f>
        <v>25550</v>
      </c>
      <c r="G3" s="182">
        <v>3698.75</v>
      </c>
    </row>
    <row r="4" spans="1:7" ht="18" customHeight="1">
      <c r="A4" s="92" t="s">
        <v>39</v>
      </c>
      <c r="B4" s="124">
        <v>445000</v>
      </c>
      <c r="C4" s="186">
        <v>249113</v>
      </c>
      <c r="D4" s="177"/>
      <c r="E4" s="174" t="s">
        <v>73</v>
      </c>
      <c r="F4" s="152">
        <f>rozpočet2!I22</f>
        <v>25300</v>
      </c>
      <c r="G4" s="182">
        <v>8501.19</v>
      </c>
    </row>
    <row r="5" spans="1:7" s="22" customFormat="1" ht="18" customHeight="1">
      <c r="A5" s="93" t="s">
        <v>86</v>
      </c>
      <c r="B5" s="140">
        <v>80000</v>
      </c>
      <c r="C5" s="187">
        <v>80000</v>
      </c>
      <c r="D5" s="178"/>
      <c r="E5" s="175" t="s">
        <v>74</v>
      </c>
      <c r="F5" s="153">
        <f t="shared" ref="F5:F10" si="0">B2</f>
        <v>30000</v>
      </c>
      <c r="G5" s="183">
        <v>12507.01</v>
      </c>
    </row>
    <row r="6" spans="1:7" s="22" customFormat="1" ht="18" customHeight="1">
      <c r="A6" s="93" t="s">
        <v>87</v>
      </c>
      <c r="B6" s="140">
        <v>40000</v>
      </c>
      <c r="C6" s="187">
        <v>40100</v>
      </c>
      <c r="D6" s="178"/>
      <c r="E6" s="175" t="s">
        <v>106</v>
      </c>
      <c r="F6" s="153">
        <f t="shared" si="0"/>
        <v>2500</v>
      </c>
      <c r="G6" s="184">
        <v>1925</v>
      </c>
    </row>
    <row r="7" spans="1:7" s="22" customFormat="1" ht="18" customHeight="1">
      <c r="A7" s="93" t="s">
        <v>88</v>
      </c>
      <c r="B7" s="140">
        <f>B15+B14+B13+B12+B11+B10+B9+B8</f>
        <v>14300</v>
      </c>
      <c r="C7" s="187">
        <v>9726.16</v>
      </c>
      <c r="D7" s="178"/>
      <c r="E7" s="175" t="s">
        <v>39</v>
      </c>
      <c r="F7" s="153">
        <f t="shared" si="0"/>
        <v>445000</v>
      </c>
      <c r="G7" s="184">
        <v>249113</v>
      </c>
    </row>
    <row r="8" spans="1:7" s="22" customFormat="1" ht="16" customHeight="1">
      <c r="A8" s="94" t="s">
        <v>13</v>
      </c>
      <c r="B8" s="141">
        <v>1000</v>
      </c>
      <c r="C8" s="188">
        <v>904.43</v>
      </c>
      <c r="D8" s="179"/>
      <c r="E8" s="175" t="s">
        <v>89</v>
      </c>
      <c r="F8" s="153">
        <f t="shared" si="0"/>
        <v>80000</v>
      </c>
      <c r="G8" s="184">
        <v>80000</v>
      </c>
    </row>
    <row r="9" spans="1:7" s="22" customFormat="1" ht="16" customHeight="1">
      <c r="A9" s="94" t="s">
        <v>62</v>
      </c>
      <c r="B9" s="141">
        <v>3500</v>
      </c>
      <c r="C9" s="188">
        <v>1826.25</v>
      </c>
      <c r="D9" s="179"/>
      <c r="E9" s="175" t="s">
        <v>107</v>
      </c>
      <c r="F9" s="153">
        <f t="shared" si="0"/>
        <v>40000</v>
      </c>
      <c r="G9" s="184">
        <v>40100</v>
      </c>
    </row>
    <row r="10" spans="1:7" s="22" customFormat="1" ht="16" customHeight="1">
      <c r="A10" s="94" t="s">
        <v>50</v>
      </c>
      <c r="B10" s="141">
        <v>400</v>
      </c>
      <c r="C10" s="188">
        <v>210</v>
      </c>
      <c r="D10" s="179"/>
      <c r="E10" s="175" t="s">
        <v>90</v>
      </c>
      <c r="F10" s="153">
        <f t="shared" si="0"/>
        <v>14300</v>
      </c>
      <c r="G10" s="183">
        <v>9726.16</v>
      </c>
    </row>
    <row r="11" spans="1:7" s="22" customFormat="1" ht="16" customHeight="1">
      <c r="A11" s="94" t="s">
        <v>65</v>
      </c>
      <c r="B11" s="141">
        <v>3000</v>
      </c>
      <c r="C11" s="188">
        <v>2035.1</v>
      </c>
      <c r="D11" s="179"/>
      <c r="E11" s="175" t="s">
        <v>91</v>
      </c>
      <c r="F11" s="153">
        <f>B16</f>
        <v>5000</v>
      </c>
      <c r="G11" s="183">
        <v>2778.05</v>
      </c>
    </row>
    <row r="12" spans="1:7" s="22" customFormat="1" ht="16" customHeight="1">
      <c r="A12" s="94" t="s">
        <v>51</v>
      </c>
      <c r="B12" s="141">
        <v>100</v>
      </c>
      <c r="C12" s="188">
        <v>19.2</v>
      </c>
      <c r="D12" s="179"/>
      <c r="E12" s="175" t="s">
        <v>108</v>
      </c>
      <c r="F12" s="153">
        <f>B17</f>
        <v>1000</v>
      </c>
      <c r="G12" s="183">
        <v>224.24</v>
      </c>
    </row>
    <row r="13" spans="1:7" s="22" customFormat="1" ht="16" customHeight="1">
      <c r="A13" s="94" t="s">
        <v>63</v>
      </c>
      <c r="B13" s="141">
        <v>3000</v>
      </c>
      <c r="C13" s="188">
        <v>2825.75</v>
      </c>
      <c r="D13" s="179"/>
      <c r="E13" s="175" t="s">
        <v>109</v>
      </c>
      <c r="F13" s="153">
        <f>B18</f>
        <v>22600</v>
      </c>
      <c r="G13" s="183">
        <v>24395.51</v>
      </c>
    </row>
    <row r="14" spans="1:7" s="22" customFormat="1" ht="16" customHeight="1">
      <c r="A14" s="94" t="s">
        <v>64</v>
      </c>
      <c r="B14" s="141">
        <v>300</v>
      </c>
      <c r="C14" s="188">
        <v>125.01</v>
      </c>
      <c r="D14" s="179"/>
      <c r="E14" s="175" t="s">
        <v>92</v>
      </c>
      <c r="F14" s="153">
        <f>B27</f>
        <v>150500</v>
      </c>
      <c r="G14" s="183">
        <v>92269.38</v>
      </c>
    </row>
    <row r="15" spans="1:7" s="22" customFormat="1" ht="18" customHeight="1">
      <c r="A15" s="94" t="s">
        <v>40</v>
      </c>
      <c r="B15" s="142">
        <v>3000</v>
      </c>
      <c r="C15" s="188">
        <v>1780.42</v>
      </c>
      <c r="D15" s="179"/>
      <c r="E15" s="175" t="s">
        <v>154</v>
      </c>
      <c r="F15" s="153">
        <f t="shared" ref="F15:F20" si="1">B31</f>
        <v>55000</v>
      </c>
      <c r="G15" s="183">
        <v>28127.18</v>
      </c>
    </row>
    <row r="16" spans="1:7" s="22" customFormat="1" ht="18" customHeight="1">
      <c r="A16" s="90" t="s">
        <v>91</v>
      </c>
      <c r="B16" s="140">
        <v>5000</v>
      </c>
      <c r="C16" s="187">
        <v>2778.05</v>
      </c>
      <c r="D16" s="178"/>
      <c r="E16" s="175" t="s">
        <v>93</v>
      </c>
      <c r="F16" s="154">
        <f t="shared" si="1"/>
        <v>1000</v>
      </c>
      <c r="G16" s="183">
        <v>702.58</v>
      </c>
    </row>
    <row r="17" spans="1:7" s="22" customFormat="1" ht="18" customHeight="1">
      <c r="A17" s="90" t="s">
        <v>104</v>
      </c>
      <c r="B17" s="140">
        <v>1000</v>
      </c>
      <c r="C17" s="187">
        <v>224.24</v>
      </c>
      <c r="D17" s="178"/>
      <c r="E17" s="175" t="s">
        <v>94</v>
      </c>
      <c r="F17" s="154">
        <f t="shared" si="1"/>
        <v>2000</v>
      </c>
      <c r="G17" s="184">
        <v>1600</v>
      </c>
    </row>
    <row r="18" spans="1:7" s="22" customFormat="1" ht="18" customHeight="1">
      <c r="A18" s="90" t="s">
        <v>105</v>
      </c>
      <c r="B18" s="140">
        <f>B26+B25+B24+B23+B22+B21+B20+B19</f>
        <v>22600</v>
      </c>
      <c r="C18" s="187">
        <v>24395.51</v>
      </c>
      <c r="D18" s="178"/>
      <c r="E18" s="175" t="s">
        <v>156</v>
      </c>
      <c r="F18" s="155">
        <f t="shared" si="1"/>
        <v>20</v>
      </c>
      <c r="G18" s="184">
        <v>40</v>
      </c>
    </row>
    <row r="19" spans="1:7" s="23" customFormat="1" ht="16" customHeight="1">
      <c r="A19" s="94" t="s">
        <v>25</v>
      </c>
      <c r="B19" s="141">
        <v>800</v>
      </c>
      <c r="C19" s="189">
        <v>751.19</v>
      </c>
      <c r="D19" s="180"/>
      <c r="E19" s="175" t="s">
        <v>95</v>
      </c>
      <c r="F19" s="155">
        <f t="shared" si="1"/>
        <v>2000</v>
      </c>
      <c r="G19" s="183">
        <v>15314.51</v>
      </c>
    </row>
    <row r="20" spans="1:7" s="23" customFormat="1" ht="16" customHeight="1" thickBot="1">
      <c r="A20" s="94" t="s">
        <v>52</v>
      </c>
      <c r="B20" s="141">
        <v>4000</v>
      </c>
      <c r="C20" s="189">
        <v>4669.99</v>
      </c>
      <c r="D20" s="147"/>
      <c r="E20" s="157" t="s">
        <v>112</v>
      </c>
      <c r="F20" s="155">
        <f t="shared" si="1"/>
        <v>6000</v>
      </c>
      <c r="G20" s="183">
        <v>6428.03</v>
      </c>
    </row>
    <row r="21" spans="1:7" s="23" customFormat="1" ht="16" customHeight="1" thickBot="1">
      <c r="A21" s="94" t="s">
        <v>26</v>
      </c>
      <c r="B21" s="141">
        <v>1000</v>
      </c>
      <c r="C21" s="189">
        <v>881.08</v>
      </c>
      <c r="D21" s="147"/>
      <c r="E21" s="158" t="s">
        <v>47</v>
      </c>
      <c r="F21" s="156">
        <f>F20+F19+F18+F17+F16+F15+F14+F13+F12+F11+F10+F9+F8+F7+F6+F5+F4+F3</f>
        <v>907770</v>
      </c>
      <c r="G21" s="185">
        <f>SUM(G3:G20)</f>
        <v>577450.59000000008</v>
      </c>
    </row>
    <row r="22" spans="1:7" s="23" customFormat="1" ht="16" customHeight="1">
      <c r="A22" s="94" t="s">
        <v>66</v>
      </c>
      <c r="B22" s="141">
        <v>300</v>
      </c>
      <c r="C22" s="189">
        <v>203.3</v>
      </c>
      <c r="D22" s="147"/>
    </row>
    <row r="23" spans="1:7" s="23" customFormat="1" ht="16" customHeight="1">
      <c r="A23" s="95" t="s">
        <v>143</v>
      </c>
      <c r="B23" s="141">
        <v>1500</v>
      </c>
      <c r="C23" s="189">
        <v>2321.1999999999998</v>
      </c>
      <c r="D23" s="147"/>
    </row>
    <row r="24" spans="1:7" s="23" customFormat="1" ht="16" customHeight="1">
      <c r="A24" s="94" t="s">
        <v>27</v>
      </c>
      <c r="B24" s="141">
        <v>12000</v>
      </c>
      <c r="C24" s="189">
        <v>12700.7</v>
      </c>
      <c r="D24" s="147"/>
    </row>
    <row r="25" spans="1:7" s="23" customFormat="1" ht="16" customHeight="1">
      <c r="A25" s="94" t="s">
        <v>37</v>
      </c>
      <c r="B25" s="141">
        <v>2000</v>
      </c>
      <c r="C25" s="189">
        <v>1868.05</v>
      </c>
      <c r="D25" s="147"/>
    </row>
    <row r="26" spans="1:7" s="23" customFormat="1" ht="16" customHeight="1">
      <c r="A26" s="95" t="s">
        <v>113</v>
      </c>
      <c r="B26" s="141">
        <v>1000</v>
      </c>
      <c r="C26" s="189">
        <v>1000</v>
      </c>
      <c r="D26" s="147"/>
    </row>
    <row r="27" spans="1:7" s="22" customFormat="1" ht="18" customHeight="1">
      <c r="A27" s="90" t="s">
        <v>110</v>
      </c>
      <c r="B27" s="140">
        <f>B30+B29+B28</f>
        <v>150500</v>
      </c>
      <c r="C27" s="187">
        <v>92269.38</v>
      </c>
      <c r="D27" s="148"/>
    </row>
    <row r="28" spans="1:7" s="23" customFormat="1" ht="16" customHeight="1">
      <c r="A28" s="96" t="s">
        <v>46</v>
      </c>
      <c r="B28" s="141">
        <v>10000</v>
      </c>
      <c r="C28" s="189">
        <v>11382.02</v>
      </c>
      <c r="D28" s="147"/>
    </row>
    <row r="29" spans="1:7" s="23" customFormat="1" ht="16" customHeight="1">
      <c r="A29" s="96" t="s">
        <v>67</v>
      </c>
      <c r="B29" s="141">
        <v>25000</v>
      </c>
      <c r="C29" s="189">
        <v>14055</v>
      </c>
      <c r="D29" s="147"/>
    </row>
    <row r="30" spans="1:7" s="23" customFormat="1" ht="16" customHeight="1">
      <c r="A30" s="96" t="s">
        <v>68</v>
      </c>
      <c r="B30" s="141">
        <v>115500</v>
      </c>
      <c r="C30" s="189">
        <v>66832.36</v>
      </c>
      <c r="D30" s="147"/>
    </row>
    <row r="31" spans="1:7" s="23" customFormat="1" ht="18" customHeight="1">
      <c r="A31" s="90" t="s">
        <v>111</v>
      </c>
      <c r="B31" s="140">
        <v>55000</v>
      </c>
      <c r="C31" s="187">
        <v>28127.18</v>
      </c>
      <c r="D31" s="148"/>
    </row>
    <row r="32" spans="1:7" s="23" customFormat="1" ht="18" customHeight="1">
      <c r="A32" s="90" t="s">
        <v>93</v>
      </c>
      <c r="B32" s="140">
        <v>1000</v>
      </c>
      <c r="C32" s="187">
        <v>702.58</v>
      </c>
      <c r="D32" s="148"/>
    </row>
    <row r="33" spans="1:5" s="22" customFormat="1" ht="18" customHeight="1">
      <c r="A33" s="90" t="s">
        <v>94</v>
      </c>
      <c r="B33" s="140">
        <v>2000</v>
      </c>
      <c r="C33" s="187">
        <v>1600</v>
      </c>
      <c r="D33" s="148"/>
    </row>
    <row r="34" spans="1:5" s="23" customFormat="1" ht="18" customHeight="1">
      <c r="A34" s="90" t="s">
        <v>155</v>
      </c>
      <c r="B34" s="140">
        <v>20</v>
      </c>
      <c r="C34" s="187">
        <v>40</v>
      </c>
      <c r="D34" s="148"/>
    </row>
    <row r="35" spans="1:5" s="23" customFormat="1" ht="18" customHeight="1">
      <c r="A35" s="91" t="s">
        <v>95</v>
      </c>
      <c r="B35" s="140">
        <v>2000</v>
      </c>
      <c r="C35" s="187">
        <v>15314.51</v>
      </c>
      <c r="D35" s="148"/>
    </row>
    <row r="36" spans="1:5" s="23" customFormat="1" ht="18" customHeight="1" thickBot="1">
      <c r="A36" s="97" t="s">
        <v>112</v>
      </c>
      <c r="B36" s="143">
        <v>6000</v>
      </c>
      <c r="C36" s="187">
        <v>6428.03</v>
      </c>
      <c r="D36" s="148"/>
    </row>
    <row r="37" spans="1:5" s="22" customFormat="1" ht="18" customHeight="1" thickBot="1">
      <c r="A37" s="48" t="s">
        <v>41</v>
      </c>
      <c r="B37" s="144">
        <f>B2+B3+B4+B5+B6+B7+B16+B17+B18+B27+B31+B32+B33+B34+B35+B36</f>
        <v>856920</v>
      </c>
      <c r="C37" s="190">
        <v>565250.65</v>
      </c>
      <c r="D37" s="149"/>
      <c r="E37" s="121"/>
    </row>
    <row r="38" spans="1:5" ht="14" customHeight="1">
      <c r="A38" s="1"/>
    </row>
    <row r="39" spans="1:5" ht="20" customHeight="1">
      <c r="A39" s="66"/>
    </row>
    <row r="40" spans="1:5" ht="14" customHeight="1">
      <c r="A40" s="1"/>
    </row>
    <row r="41" spans="1:5" s="22" customFormat="1" ht="18" customHeight="1">
      <c r="A41" s="54"/>
    </row>
    <row r="42" spans="1:5" s="22" customFormat="1" ht="18" customHeight="1">
      <c r="A42" s="54"/>
    </row>
    <row r="43" spans="1:5" s="22" customFormat="1" ht="18" customHeight="1">
      <c r="A43" s="54"/>
    </row>
    <row r="44" spans="1:5" s="22" customFormat="1" ht="18" customHeight="1">
      <c r="A44" s="54"/>
    </row>
    <row r="45" spans="1:5" s="22" customFormat="1" ht="18" customHeight="1">
      <c r="A45" s="54"/>
    </row>
    <row r="46" spans="1:5" s="22" customFormat="1" ht="18" customHeight="1">
      <c r="A46" s="54"/>
    </row>
    <row r="47" spans="1:5" s="22" customFormat="1" ht="18" customHeight="1">
      <c r="A47" s="54"/>
    </row>
    <row r="48" spans="1:5" s="22" customFormat="1" ht="18" customHeight="1">
      <c r="A48" s="54"/>
    </row>
    <row r="49" spans="1:1" s="22" customFormat="1" ht="18" customHeight="1">
      <c r="A49" s="54"/>
    </row>
    <row r="50" spans="1:1" s="22" customFormat="1" ht="18" customHeight="1">
      <c r="A50" s="54"/>
    </row>
    <row r="51" spans="1:1" s="22" customFormat="1" ht="18" customHeight="1">
      <c r="A51" s="54"/>
    </row>
    <row r="52" spans="1:1" s="22" customFormat="1" ht="18" customHeight="1">
      <c r="A52" s="54"/>
    </row>
    <row r="53" spans="1:1" s="22" customFormat="1" ht="18" customHeight="1">
      <c r="A53" s="54"/>
    </row>
    <row r="54" spans="1:1" s="22" customFormat="1" ht="18" customHeight="1">
      <c r="A54" s="54"/>
    </row>
    <row r="55" spans="1:1" s="22" customFormat="1" ht="18" customHeight="1">
      <c r="A55" s="54"/>
    </row>
    <row r="56" spans="1:1" s="22" customFormat="1" ht="18" customHeight="1">
      <c r="A56" s="54"/>
    </row>
    <row r="57" spans="1:1" s="22" customFormat="1" ht="18" customHeight="1">
      <c r="A57" s="55"/>
    </row>
    <row r="58" spans="1:1" ht="22" customHeight="1"/>
  </sheetData>
  <mergeCells count="1">
    <mergeCell ref="E1:F1"/>
  </mergeCells>
  <phoneticPr fontId="18" type="noConversion"/>
  <printOptions horizontalCentered="1" verticalCentered="1"/>
  <pageMargins left="0.59055118110236227" right="0.59055118110236227" top="0.19685039370078741" bottom="0.19685039370078741" header="0.19685039370078741" footer="0.19685039370078741"/>
  <pageSetup paperSize="9" scale="85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3"/>
  <sheetViews>
    <sheetView showGridLines="0" tabSelected="1" topLeftCell="A12" workbookViewId="0">
      <selection activeCell="F33" sqref="F33"/>
    </sheetView>
  </sheetViews>
  <sheetFormatPr baseColWidth="10" defaultRowHeight="13"/>
  <cols>
    <col min="1" max="1" width="43.6640625" customWidth="1"/>
    <col min="2" max="2" width="19.83203125" customWidth="1"/>
    <col min="3" max="3" width="17.5" customWidth="1"/>
    <col min="4" max="256" width="8.83203125" customWidth="1"/>
  </cols>
  <sheetData>
    <row r="1" spans="1:9" ht="35" customHeight="1">
      <c r="A1" s="3" t="s">
        <v>17</v>
      </c>
    </row>
    <row r="2" spans="1:9" ht="25" customHeight="1" thickBot="1">
      <c r="A2" s="3"/>
    </row>
    <row r="3" spans="1:9" ht="30" customHeight="1" thickBot="1">
      <c r="A3" s="52" t="s">
        <v>15</v>
      </c>
      <c r="B3" s="122" t="s">
        <v>139</v>
      </c>
      <c r="C3" s="129" t="s">
        <v>144</v>
      </c>
      <c r="I3" s="113"/>
    </row>
    <row r="4" spans="1:9" ht="25" customHeight="1">
      <c r="A4" s="110" t="s">
        <v>28</v>
      </c>
      <c r="B4" s="123">
        <v>200</v>
      </c>
      <c r="C4" s="130"/>
      <c r="I4" s="113"/>
    </row>
    <row r="5" spans="1:9" ht="25" customHeight="1">
      <c r="A5" s="111" t="s">
        <v>29</v>
      </c>
      <c r="B5" s="124">
        <v>22000</v>
      </c>
      <c r="C5" s="131">
        <v>17890</v>
      </c>
    </row>
    <row r="6" spans="1:9" ht="25" customHeight="1">
      <c r="A6" s="111" t="s">
        <v>30</v>
      </c>
      <c r="B6" s="124">
        <v>27000</v>
      </c>
      <c r="C6" s="131">
        <v>9630</v>
      </c>
      <c r="G6" s="115"/>
    </row>
    <row r="7" spans="1:9" ht="25" customHeight="1">
      <c r="A7" s="111" t="s">
        <v>103</v>
      </c>
      <c r="B7" s="124">
        <v>31240</v>
      </c>
      <c r="C7" s="131">
        <v>15620</v>
      </c>
    </row>
    <row r="8" spans="1:9" ht="25" customHeight="1">
      <c r="A8" s="111" t="s">
        <v>98</v>
      </c>
      <c r="B8" s="124">
        <v>500</v>
      </c>
      <c r="C8" s="130"/>
    </row>
    <row r="9" spans="1:9" ht="25" customHeight="1">
      <c r="A9" s="111" t="s">
        <v>99</v>
      </c>
      <c r="B9" s="124">
        <f>B13+B12+B11+B10</f>
        <v>230200</v>
      </c>
      <c r="C9" s="132">
        <v>212247.36</v>
      </c>
    </row>
    <row r="10" spans="1:9" ht="25" customHeight="1">
      <c r="A10" s="51" t="s">
        <v>80</v>
      </c>
      <c r="B10" s="125">
        <v>37000</v>
      </c>
      <c r="C10" s="130"/>
    </row>
    <row r="11" spans="1:9" ht="25" customHeight="1">
      <c r="A11" s="51" t="s">
        <v>85</v>
      </c>
      <c r="B11" s="125">
        <v>116000</v>
      </c>
      <c r="C11" s="130"/>
    </row>
    <row r="12" spans="1:9" ht="25" customHeight="1">
      <c r="A12" s="51" t="s">
        <v>84</v>
      </c>
      <c r="B12" s="125">
        <v>70000</v>
      </c>
      <c r="C12" s="130"/>
    </row>
    <row r="13" spans="1:9" ht="25" customHeight="1">
      <c r="A13" s="51" t="s">
        <v>141</v>
      </c>
      <c r="B13" s="126">
        <v>7200</v>
      </c>
      <c r="C13" s="130"/>
    </row>
    <row r="14" spans="1:9" ht="25" customHeight="1">
      <c r="A14" s="49" t="s">
        <v>100</v>
      </c>
      <c r="B14" s="124">
        <f>B15+B16</f>
        <v>12690</v>
      </c>
      <c r="C14" s="131">
        <v>2960</v>
      </c>
    </row>
    <row r="15" spans="1:9" ht="25" customHeight="1">
      <c r="A15" s="108" t="s">
        <v>137</v>
      </c>
      <c r="B15" s="127">
        <v>7690</v>
      </c>
      <c r="C15" s="130"/>
    </row>
    <row r="16" spans="1:9" ht="25" customHeight="1">
      <c r="A16" s="108" t="s">
        <v>138</v>
      </c>
      <c r="B16" s="127">
        <v>5000</v>
      </c>
      <c r="C16" s="130"/>
    </row>
    <row r="17" spans="1:4" ht="25" customHeight="1">
      <c r="A17" s="49" t="s">
        <v>101</v>
      </c>
      <c r="B17" s="124">
        <v>580000</v>
      </c>
      <c r="C17" s="132">
        <v>330105.09000000003</v>
      </c>
    </row>
    <row r="18" spans="1:4" ht="25" customHeight="1">
      <c r="A18" s="49" t="s">
        <v>102</v>
      </c>
      <c r="B18" s="124">
        <v>2800</v>
      </c>
      <c r="C18" s="130"/>
    </row>
    <row r="19" spans="1:4" ht="25" customHeight="1">
      <c r="A19" s="114" t="s">
        <v>114</v>
      </c>
      <c r="B19" s="124">
        <v>640</v>
      </c>
      <c r="C19" s="130"/>
    </row>
    <row r="20" spans="1:4" ht="25" customHeight="1" thickBot="1">
      <c r="A20" s="98" t="s">
        <v>146</v>
      </c>
      <c r="B20" s="124">
        <v>640</v>
      </c>
      <c r="C20" s="132">
        <v>-37178.379999999997</v>
      </c>
    </row>
    <row r="21" spans="1:4" ht="25" customHeight="1" thickBot="1">
      <c r="A21" s="53" t="s">
        <v>42</v>
      </c>
      <c r="B21" s="128">
        <f>B4+B5+B6+B7+B8+B9+B14+B17+B18+B20</f>
        <v>907270</v>
      </c>
      <c r="C21" s="133">
        <f>SUM(C4:C20)</f>
        <v>551274.06999999995</v>
      </c>
    </row>
    <row r="22" spans="1:4" ht="20" customHeight="1">
      <c r="A22" s="35"/>
    </row>
    <row r="23" spans="1:4" ht="20" customHeight="1">
      <c r="A23" s="67"/>
    </row>
    <row r="24" spans="1:4" ht="20" customHeight="1">
      <c r="A24" s="34"/>
    </row>
    <row r="25" spans="1:4" ht="25" customHeight="1" thickBot="1">
      <c r="A25" s="4" t="s">
        <v>16</v>
      </c>
      <c r="B25" s="64" t="s">
        <v>139</v>
      </c>
      <c r="C25" s="64" t="s">
        <v>145</v>
      </c>
    </row>
    <row r="26" spans="1:4" ht="30" customHeight="1" thickBot="1">
      <c r="A26" s="62" t="s">
        <v>43</v>
      </c>
      <c r="B26" s="134">
        <f>B21</f>
        <v>907270</v>
      </c>
      <c r="C26" s="137">
        <v>551274.06999999995</v>
      </c>
    </row>
    <row r="27" spans="1:4" ht="30" customHeight="1" thickBot="1">
      <c r="A27" s="16" t="s">
        <v>69</v>
      </c>
      <c r="B27" s="135">
        <f>rozpočet3!F21</f>
        <v>907770</v>
      </c>
      <c r="C27" s="133">
        <v>577450.59</v>
      </c>
    </row>
    <row r="28" spans="1:4" ht="30" customHeight="1" thickBot="1">
      <c r="A28" s="36" t="s">
        <v>44</v>
      </c>
      <c r="B28" s="136">
        <v>0</v>
      </c>
      <c r="C28" s="137">
        <v>-26176.52</v>
      </c>
    </row>
    <row r="31" spans="1:4" ht="16">
      <c r="A31" s="230" t="s">
        <v>142</v>
      </c>
      <c r="B31" s="230"/>
    </row>
    <row r="32" spans="1:4" ht="17" customHeight="1">
      <c r="A32" s="64" t="s">
        <v>158</v>
      </c>
      <c r="B32" s="228"/>
      <c r="C32" s="228"/>
      <c r="D32" s="228"/>
    </row>
    <row r="33" spans="1:4" ht="17" customHeight="1">
      <c r="A33" s="229" t="s">
        <v>157</v>
      </c>
      <c r="B33" s="229"/>
      <c r="C33" s="229"/>
      <c r="D33" s="229"/>
    </row>
  </sheetData>
  <mergeCells count="2">
    <mergeCell ref="A31:B31"/>
    <mergeCell ref="A33:D33"/>
  </mergeCells>
  <phoneticPr fontId="18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rozpočet</vt:lpstr>
      <vt:lpstr>rozpočet2</vt:lpstr>
      <vt:lpstr>rozpočet3</vt:lpstr>
      <vt:lpstr>príjmová časť</vt:lpstr>
      <vt:lpstr>'príjmová časť'!Oblasť_tlače</vt:lpstr>
      <vt:lpstr>rozpočet!Oblasť_tlače</vt:lpstr>
      <vt:lpstr>rozpočet2!Oblasť_tlače</vt:lpstr>
      <vt:lpstr>rozpočet3!Oblasť_tlače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Stredoslovenský futbalový zvaz</dc:creator>
  <cp:lastModifiedBy>Michaela Potančoková</cp:lastModifiedBy>
  <cp:lastPrinted>2022-04-20T12:09:44Z</cp:lastPrinted>
  <dcterms:created xsi:type="dcterms:W3CDTF">1997-01-06T21:49:28Z</dcterms:created>
  <dcterms:modified xsi:type="dcterms:W3CDTF">2022-06-20T10:03:11Z</dcterms:modified>
</cp:coreProperties>
</file>